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80" windowHeight="10530" activeTab="0"/>
  </bookViews>
  <sheets>
    <sheet name="Scheda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<sst xmlns="http://schemas.openxmlformats.org/spreadsheetml/2006/main" count="355" uniqueCount="355">
  <si>
    <t>C5 C.D.</t>
  </si>
  <si>
    <t>quota individuale</t>
  </si>
  <si>
    <t>SISTEMAZIONE ALBERGHIERA</t>
  </si>
  <si>
    <t>Tipo</t>
  </si>
  <si>
    <t>Sconto</t>
  </si>
  <si>
    <t>Quota</t>
  </si>
  <si>
    <t>E-MAIL:</t>
  </si>
  <si>
    <t>Bambini (0-3)</t>
  </si>
  <si>
    <t>Bambini (3-6)</t>
  </si>
  <si>
    <t>Bambini (6-12)</t>
  </si>
  <si>
    <t>Quantita'</t>
  </si>
  <si>
    <t>Sub. Tot.</t>
  </si>
  <si>
    <t>DISCIPLINA</t>
  </si>
  <si>
    <t>C7</t>
  </si>
  <si>
    <t>C11</t>
  </si>
  <si>
    <t>UNDER 17</t>
  </si>
  <si>
    <t>C5 FEMMINILE</t>
  </si>
  <si>
    <t>COMUNE</t>
  </si>
  <si>
    <t>NUM</t>
  </si>
  <si>
    <t>Acquafondata (FR)</t>
  </si>
  <si>
    <t>Alvito (FR)</t>
  </si>
  <si>
    <t>Aquino (FR)</t>
  </si>
  <si>
    <t>Arpino (FR)</t>
  </si>
  <si>
    <t>Belmonte Castello (FR)</t>
  </si>
  <si>
    <t>Campoli Appennino (FR)</t>
  </si>
  <si>
    <t>Cassino (FR)</t>
  </si>
  <si>
    <t>Castro dei Volsci (FR)</t>
  </si>
  <si>
    <t>Ceprano (FR)</t>
  </si>
  <si>
    <t>Colle San Magno (FR)</t>
  </si>
  <si>
    <t>Esperia (FR)</t>
  </si>
  <si>
    <t>Filettino (FR)</t>
  </si>
  <si>
    <t>Fontechiari (FR)</t>
  </si>
  <si>
    <t>Gallinaro (FR)</t>
  </si>
  <si>
    <t>Isola del Liri (FR)</t>
  </si>
  <si>
    <t>Paliano (FR)</t>
  </si>
  <si>
    <t>Pescosolido (FR)</t>
  </si>
  <si>
    <t>Piedimonte San Germano (FR)</t>
  </si>
  <si>
    <t>Pofi (FR)</t>
  </si>
  <si>
    <t>Ripi (FR)</t>
  </si>
  <si>
    <t>San Biagio Saracinisco (FR)</t>
  </si>
  <si>
    <t>San Giovanni Incarico (FR)</t>
  </si>
  <si>
    <t>Sant'Andrea del Garigliano (FR)</t>
  </si>
  <si>
    <t>Santopadre (FR)</t>
  </si>
  <si>
    <t>Sgurgola (FR)</t>
  </si>
  <si>
    <t>Supino (FR)</t>
  </si>
  <si>
    <t>Torrice (FR)</t>
  </si>
  <si>
    <t>Vallecorsa (FR)</t>
  </si>
  <si>
    <t>Veroli (FR)</t>
  </si>
  <si>
    <t>Villa Latina (FR)</t>
  </si>
  <si>
    <t>Viticuso (FR)</t>
  </si>
  <si>
    <t>Acuto (FR)</t>
  </si>
  <si>
    <t>Amaseno (FR)</t>
  </si>
  <si>
    <t>Arce (FR)</t>
  </si>
  <si>
    <t>Atina (FR)</t>
  </si>
  <si>
    <t>Boville Ernica (FR)</t>
  </si>
  <si>
    <t>Casalattico (FR)</t>
  </si>
  <si>
    <t>Castelliri (FR)</t>
  </si>
  <si>
    <t>Castrocielo (FR)</t>
  </si>
  <si>
    <t>Cervaro (FR)</t>
  </si>
  <si>
    <t>Collepardo (FR)</t>
  </si>
  <si>
    <t>Falvaterra (FR)</t>
  </si>
  <si>
    <t>Fiuggi (FR)</t>
  </si>
  <si>
    <t>Frosinone (FR)</t>
  </si>
  <si>
    <t>Giuliano di Roma (FR)</t>
  </si>
  <si>
    <t>Monte San Giovanni Campano (FR)</t>
  </si>
  <si>
    <t>Pastena (FR)</t>
  </si>
  <si>
    <t>Picinisco (FR)</t>
  </si>
  <si>
    <t>Piglio (FR)</t>
  </si>
  <si>
    <t>Pontecorvo (FR)</t>
  </si>
  <si>
    <t>Rocca d'Arce (FR)</t>
  </si>
  <si>
    <t>San Donato Val di Comino (FR)</t>
  </si>
  <si>
    <t>San Vittore del Lazio (FR)</t>
  </si>
  <si>
    <t>Sant'Apollinare (FR)</t>
  </si>
  <si>
    <t>Serrone (FR)</t>
  </si>
  <si>
    <t>Sora (FR)</t>
  </si>
  <si>
    <t>Terelle (FR)</t>
  </si>
  <si>
    <t>Trevi nel Lazio (FR)</t>
  </si>
  <si>
    <t>Vallemaio (FR)</t>
  </si>
  <si>
    <t>Vicalvi (FR)</t>
  </si>
  <si>
    <t>Villa Santa Lucia (FR)</t>
  </si>
  <si>
    <t>Alatri (FR)</t>
  </si>
  <si>
    <t>Anagni (FR)</t>
  </si>
  <si>
    <t>Arnara (FR)</t>
  </si>
  <si>
    <t>Ausonia (FR)</t>
  </si>
  <si>
    <t>Broccostella (FR)</t>
  </si>
  <si>
    <t>Casalvieri (FR)</t>
  </si>
  <si>
    <t>Castelnuovo Parano (FR)</t>
  </si>
  <si>
    <t>Ceccano (FR)</t>
  </si>
  <si>
    <t>Colfelice (FR)</t>
  </si>
  <si>
    <t>Coreno Ausonio (FR)</t>
  </si>
  <si>
    <t>Ferentino (FR)</t>
  </si>
  <si>
    <t>Fontana Liri (FR)</t>
  </si>
  <si>
    <t>Fumone (FR)</t>
  </si>
  <si>
    <t>Guarcino (FR)</t>
  </si>
  <si>
    <t>Morolo (FR)</t>
  </si>
  <si>
    <t>Patrica (FR)</t>
  </si>
  <si>
    <t>Pico (FR)</t>
  </si>
  <si>
    <t>Pignataro Interamna (FR)</t>
  </si>
  <si>
    <t>Posta Fibreno (FR)</t>
  </si>
  <si>
    <t>Roccasecca (FR)</t>
  </si>
  <si>
    <t>San Giorgio a Liri (FR)</t>
  </si>
  <si>
    <t>Sant'Ambrogio sul Garigliano (FR)</t>
  </si>
  <si>
    <t>Sant'Elia Fiumerapido (FR)</t>
  </si>
  <si>
    <t>Settefrati (FR)</t>
  </si>
  <si>
    <t>Strangolagalli (FR)</t>
  </si>
  <si>
    <t>Torre Cajetani (FR)</t>
  </si>
  <si>
    <t>Trivigliano (FR)</t>
  </si>
  <si>
    <t>Vallerotonda (FR)</t>
  </si>
  <si>
    <t>Vico nel Lazio (FR)</t>
  </si>
  <si>
    <t>Villa Santo Stefano (FR)</t>
  </si>
  <si>
    <t>Affile (RM)</t>
  </si>
  <si>
    <t>Allumiere (RM)</t>
  </si>
  <si>
    <t>Anzio (RM)</t>
  </si>
  <si>
    <t>Ariccia (RM)</t>
  </si>
  <si>
    <t>Bellegra (RM)</t>
  </si>
  <si>
    <t>Campagnano di Roma (RM)</t>
  </si>
  <si>
    <t>Capena (RM)</t>
  </si>
  <si>
    <t>Casape (RM)</t>
  </si>
  <si>
    <t>Castel San Pietro Romano (RM)</t>
  </si>
  <si>
    <t>Cerreto Laziale (RM)</t>
  </si>
  <si>
    <t>Ciampino (RM)</t>
  </si>
  <si>
    <t>Civitavecchia (RM)</t>
  </si>
  <si>
    <t>Colonna (RM)</t>
  </si>
  <si>
    <t>Fiumicino (RM)</t>
  </si>
  <si>
    <t>Frascati (RM)</t>
  </si>
  <si>
    <t>Genazzano (RM)</t>
  </si>
  <si>
    <t>Gorga (RM)</t>
  </si>
  <si>
    <t>Jenne (RM)</t>
  </si>
  <si>
    <t>Lanuvio (RM)</t>
  </si>
  <si>
    <t>Magliano Romano (RM)</t>
  </si>
  <si>
    <t>Marano Equo (RM)</t>
  </si>
  <si>
    <t>Mazzano Romano (RM)</t>
  </si>
  <si>
    <t>Monte Porzio Catone (RM)</t>
  </si>
  <si>
    <t>Montelibretti (RM)</t>
  </si>
  <si>
    <t>Moricone (RM)</t>
  </si>
  <si>
    <t>Nemi (RM)</t>
  </si>
  <si>
    <t>Olevano Romano (RM)</t>
  </si>
  <si>
    <t>Percile (RM)</t>
  </si>
  <si>
    <t>Pomezia (RM)</t>
  </si>
  <si>
    <t>Rignano Flaminio (RM)</t>
  </si>
  <si>
    <t>Rocca di Cave (RM)</t>
  </si>
  <si>
    <t>Rocca Santo Stefano (RM)</t>
  </si>
  <si>
    <t>Roma (RM)</t>
  </si>
  <si>
    <t>Sambuci (RM)</t>
  </si>
  <si>
    <t>San Polo dei Cavalieri (RM)</t>
  </si>
  <si>
    <t>Sant'Angelo Romano (RM)</t>
  </si>
  <si>
    <t>Segni (RM)</t>
  </si>
  <si>
    <t>Tolfa (RM)</t>
  </si>
  <si>
    <t>Vallepietra (RM)</t>
  </si>
  <si>
    <t>Velletri (RM)</t>
  </si>
  <si>
    <t>Zagarolo (RM)</t>
  </si>
  <si>
    <t>Agosta (RM)</t>
  </si>
  <si>
    <t>Anguillara Sabazia (RM)</t>
  </si>
  <si>
    <t>Arcinazzo Romano (RM)</t>
  </si>
  <si>
    <t>Arsoli (RM)</t>
  </si>
  <si>
    <t>Bracciano (RM)</t>
  </si>
  <si>
    <t>Canale Monterano (RM)</t>
  </si>
  <si>
    <t>Capranica Prenestina (RM)</t>
  </si>
  <si>
    <t>Castel Gandolfo (RM)</t>
  </si>
  <si>
    <t>Castelnuovo di Porto (RM)</t>
  </si>
  <si>
    <t>Cervara di Roma (RM)</t>
  </si>
  <si>
    <t>Ciciliano (RM)</t>
  </si>
  <si>
    <t>Civitella San Paolo (RM)</t>
  </si>
  <si>
    <t>Fiano Romano (RM)</t>
  </si>
  <si>
    <t>Fonte Nuova (RM)</t>
  </si>
  <si>
    <t>Gallicano nel Lazio (RM)</t>
  </si>
  <si>
    <t>Genzano di Roma (RM)</t>
  </si>
  <si>
    <t>Grottaferrata (RM)</t>
  </si>
  <si>
    <t>Labico (RM)</t>
  </si>
  <si>
    <t>Lariano (RM)</t>
  </si>
  <si>
    <t>Mandela (RM)</t>
  </si>
  <si>
    <t>Marcellina (RM)</t>
  </si>
  <si>
    <t>Mentana (RM)</t>
  </si>
  <si>
    <t>Monteflavio (RM)</t>
  </si>
  <si>
    <t>Monterotondo (RM)</t>
  </si>
  <si>
    <t>Morlupo (RM)</t>
  </si>
  <si>
    <t>Nerola (RM)</t>
  </si>
  <si>
    <t>Palestrina (RM)</t>
  </si>
  <si>
    <t>Pisoniano (RM)</t>
  </si>
  <si>
    <t>Ponzano Romano (RM)</t>
  </si>
  <si>
    <t>Riofreddo (RM)</t>
  </si>
  <si>
    <t>Rocca di Papa (RM)</t>
  </si>
  <si>
    <t>Roccagiovine (RM)</t>
  </si>
  <si>
    <t>Roviano (RM)</t>
  </si>
  <si>
    <t>San Cesareo (RM)</t>
  </si>
  <si>
    <t>San Vito Romano (RM)</t>
  </si>
  <si>
    <t>Sant'Oreste (RM)</t>
  </si>
  <si>
    <t>Subiaco (RM)</t>
  </si>
  <si>
    <t>Torrita Tiberina (RM)</t>
  </si>
  <si>
    <t>Vallinfreda (RM)</t>
  </si>
  <si>
    <t>Vicovaro (RM)</t>
  </si>
  <si>
    <t>Albano Laziale (RM)</t>
  </si>
  <si>
    <t>Anticoli Corrado (RM)</t>
  </si>
  <si>
    <t>Ardea (RM)</t>
  </si>
  <si>
    <t>Artena (RM)</t>
  </si>
  <si>
    <t>Camerata Nuova (RM)</t>
  </si>
  <si>
    <t>Canterano (RM)</t>
  </si>
  <si>
    <t>Carpineto Romano (RM)</t>
  </si>
  <si>
    <t>Castel Madama (RM)</t>
  </si>
  <si>
    <t>Cave (RM)</t>
  </si>
  <si>
    <t>Cerveteri (RM)</t>
  </si>
  <si>
    <t>Cineto Romano (RM)</t>
  </si>
  <si>
    <t>Colleferro (RM)</t>
  </si>
  <si>
    <t>Filacciano (RM)</t>
  </si>
  <si>
    <t>Formello (RM)</t>
  </si>
  <si>
    <t>Gavignano (RM)</t>
  </si>
  <si>
    <t>Gerano (RM)</t>
  </si>
  <si>
    <t>Guidonia Montecelio (RM)</t>
  </si>
  <si>
    <t>Ladispoli (RM)</t>
  </si>
  <si>
    <t>Licenza (RM)</t>
  </si>
  <si>
    <t>Manziana (RM)</t>
  </si>
  <si>
    <t>Marino (RM)</t>
  </si>
  <si>
    <t>Monte Compatri (RM)</t>
  </si>
  <si>
    <t>Montelanico (RM)</t>
  </si>
  <si>
    <t>Montorio Romano (RM)</t>
  </si>
  <si>
    <t>Nazzano (RM)</t>
  </si>
  <si>
    <t>Nettuno (RM)</t>
  </si>
  <si>
    <t>Palombara Sabina (RM)</t>
  </si>
  <si>
    <t>Poli (RM)</t>
  </si>
  <si>
    <t>Riano (RM)</t>
  </si>
  <si>
    <t>Rocca Canterano (RM)</t>
  </si>
  <si>
    <t>Rocca Priora (RM)</t>
  </si>
  <si>
    <t>Roiate (RM)</t>
  </si>
  <si>
    <t>Sacrofano (RM)</t>
  </si>
  <si>
    <t>San Gregorio da Sassola (RM)</t>
  </si>
  <si>
    <t>Santa Marinella (RM)</t>
  </si>
  <si>
    <t>Saracinesco (RM)</t>
  </si>
  <si>
    <t>Tivoli (RM)</t>
  </si>
  <si>
    <t>Trevignano Romano (RM)</t>
  </si>
  <si>
    <t>Valmontone (RM)</t>
  </si>
  <si>
    <t>Vivaro Romano (RM)</t>
  </si>
  <si>
    <t>Aprilia (LT)</t>
  </si>
  <si>
    <t>Castelforte (LT)</t>
  </si>
  <si>
    <t>Fondi (LT)</t>
  </si>
  <si>
    <t>Itri (LT)</t>
  </si>
  <si>
    <t>Maenza (LT)</t>
  </si>
  <si>
    <t>Norma (LT)</t>
  </si>
  <si>
    <t>Priverno (LT)</t>
  </si>
  <si>
    <t>Roccagorga (LT)</t>
  </si>
  <si>
    <t>San Felice Circeo (LT)</t>
  </si>
  <si>
    <t>Sezze (LT)</t>
  </si>
  <si>
    <t>Spigno Saturnia (LT)</t>
  </si>
  <si>
    <t>Bassiano (LT)</t>
  </si>
  <si>
    <t>Cisterna di Latina (LT)</t>
  </si>
  <si>
    <t>Formia (LT)</t>
  </si>
  <si>
    <t>Latina (LT)</t>
  </si>
  <si>
    <t>Minturno (LT)</t>
  </si>
  <si>
    <t>Pontinia (LT)</t>
  </si>
  <si>
    <t>Prossedi (LT)</t>
  </si>
  <si>
    <t>Roccasecca dei Volsci (LT)</t>
  </si>
  <si>
    <t>Santi Cosma e Damiano (LT)</t>
  </si>
  <si>
    <t>Sonnino (LT)</t>
  </si>
  <si>
    <t>Terracina (LT)</t>
  </si>
  <si>
    <t>Campodimele (LT)</t>
  </si>
  <si>
    <t>Cori (LT)</t>
  </si>
  <si>
    <t>Gaeta (LT)</t>
  </si>
  <si>
    <t>Lenola (LT)</t>
  </si>
  <si>
    <t>Monte San Biagio (LT)</t>
  </si>
  <si>
    <t>Ponza (LT)</t>
  </si>
  <si>
    <t>Rocca Massima (LT)</t>
  </si>
  <si>
    <t>Sabaudia (LT)</t>
  </si>
  <si>
    <t>Sermoneta (LT)</t>
  </si>
  <si>
    <t>Sperlonga (LT)</t>
  </si>
  <si>
    <t>Ventotene (LT)</t>
  </si>
  <si>
    <t>Il confronto avviene tra data di nascita e data del</t>
  </si>
  <si>
    <t>DATA ULTIMA PER LA CONSEGNA DEL MODULO</t>
  </si>
  <si>
    <t>*** DATA RIPRESA DALLA CELLA A21 ***</t>
  </si>
  <si>
    <t>TOTALI</t>
  </si>
  <si>
    <t>Nominativo</t>
  </si>
  <si>
    <t>C5</t>
  </si>
  <si>
    <t>C7 C.D.</t>
  </si>
  <si>
    <t>C11 C.D.</t>
  </si>
  <si>
    <t>UNDER 17 C.D.</t>
  </si>
  <si>
    <t>C5 FEMMINILE C.D.</t>
  </si>
  <si>
    <t>Adulto/Bamb.</t>
  </si>
  <si>
    <t>C5 Elite</t>
  </si>
  <si>
    <t>C7 Elite</t>
  </si>
  <si>
    <t>% di sconto sulla quota in caso di arrivo il sabato</t>
  </si>
  <si>
    <t>VERIFICA DELLE ETA' e DELLE RIDUZIONI (in caso di arrivo il sabato)</t>
  </si>
  <si>
    <t>Riduzioni</t>
  </si>
  <si>
    <t>-</t>
  </si>
  <si>
    <t>GIORNI DI DISPUTA DEL TORNEO</t>
  </si>
  <si>
    <t>Immettere solo la data del primo giorno</t>
  </si>
  <si>
    <t>Per inserire un menu' a tendina con scelta di valori contenuti in un elenco, premere DATI - CONVALIDA</t>
  </si>
  <si>
    <t>(6-12)</t>
  </si>
  <si>
    <t>(3-6)</t>
  </si>
  <si>
    <t>(0-3)</t>
  </si>
  <si>
    <t>Rid. Adulto</t>
  </si>
  <si>
    <t>Sconto x arrivo giorno 2</t>
  </si>
  <si>
    <t>Rid. Ospite</t>
  </si>
  <si>
    <t>CAMERE</t>
  </si>
  <si>
    <t>SI</t>
  </si>
  <si>
    <t>NO</t>
  </si>
  <si>
    <t>c5 Indoor</t>
  </si>
  <si>
    <t>Supporter</t>
  </si>
  <si>
    <t>Name</t>
  </si>
  <si>
    <t>Surname</t>
  </si>
  <si>
    <t>Athlete</t>
  </si>
  <si>
    <t>Manager</t>
  </si>
  <si>
    <t>Doctor</t>
  </si>
  <si>
    <t>Coach</t>
  </si>
  <si>
    <t>Cost</t>
  </si>
  <si>
    <t>Child 0-3</t>
  </si>
  <si>
    <t>Child 7-18</t>
  </si>
  <si>
    <t>Child 4-6</t>
  </si>
  <si>
    <t>Date of birth</t>
  </si>
  <si>
    <t>City of Birth</t>
  </si>
  <si>
    <t>Role</t>
  </si>
  <si>
    <t>CHILD (0-3)</t>
  </si>
  <si>
    <t>CHILD (4-6)</t>
  </si>
  <si>
    <t>CHILD (7-18)</t>
  </si>
  <si>
    <t>SUPPORTER</t>
  </si>
  <si>
    <t>Total cost:</t>
  </si>
  <si>
    <t>Total participants:</t>
  </si>
  <si>
    <t xml:space="preserve"> IT 75 I 01030 03271 000061460833</t>
  </si>
  <si>
    <t>BIC</t>
  </si>
  <si>
    <t>IBAN</t>
  </si>
  <si>
    <t>PASCITM1A37</t>
  </si>
  <si>
    <t xml:space="preserve">TRANSFER DATA: REASON FOR TEAM NAME AND COUNTRY - HEADED: AICS DIREZIONE NAZIONALE </t>
  </si>
  <si>
    <t>AICS DIREZIONE NAZIONALE</t>
  </si>
  <si>
    <t xml:space="preserve">TEAM NAME: </t>
  </si>
  <si>
    <t>TEAM NATION</t>
  </si>
  <si>
    <t>COUNTRY:</t>
  </si>
  <si>
    <t>TELEPHONE</t>
  </si>
  <si>
    <t>NAME MANAGER</t>
  </si>
  <si>
    <t>SURNAME MANAGER</t>
  </si>
  <si>
    <t>Address</t>
  </si>
  <si>
    <t>E-mail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</si>
  <si>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</si>
  <si>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</si>
  <si>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</si>
  <si>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</si>
  <si>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</si>
  <si>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</si>
  <si>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</si>
  <si>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</si>
  <si>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</si>
  <si>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</si>
  <si>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</si>
  <si>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</si>
  <si>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</si>
  <si>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</si>
  <si>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</si>
  <si>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Room 16</t>
  </si>
  <si>
    <t>Room 17</t>
  </si>
  <si>
    <t>Room 18</t>
  </si>
  <si>
    <t>Room 19</t>
  </si>
  <si>
    <t>Room 20</t>
  </si>
  <si>
    <t>Room 21</t>
  </si>
  <si>
    <t>Room 22</t>
  </si>
  <si>
    <t>Room 23</t>
  </si>
  <si>
    <t>Room 24</t>
  </si>
  <si>
    <t>Room 25</t>
  </si>
  <si>
    <t>ATH/DOCT/MAN/COACH</t>
  </si>
  <si>
    <t>CERVIA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</si>
</sst>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_-&quot;L.&quot;\ * #,##0.00_-;\-&quot;L.&quot;\ * #,##0.00_-;_-&quot;L.&quot;\ * &quot;-&quot;??_-;_-@_-"/>
    <numFmt numFmtId="172" formatCode="_-&quot;L.&quot;\ * #,##0_-;\-&quot;L.&quot;\ * #,##0_-;_-&quot;L.&quot;\ * &quot;-&quot;_-;_-@_-"/>
    <numFmt numFmtId="173" formatCode="&quot;€&quot;\ #,##0.00"/>
    <numFmt numFmtId="174" formatCode="mmm\-yyyy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* #,##0.00\ [$€-410]_-;\-* #,##0.00\ [$€-410]_-;_-* &quot;-&quot;??\ [$€-410]_-;_-@_-"/>
    <numFmt numFmtId="180" formatCode="#,##0.00\ _€"/>
    <numFmt numFmtId="181" formatCode="0.00000"/>
    <numFmt numFmtId="182" formatCode="0.0000"/>
    <numFmt numFmtId="183" formatCode="0.000"/>
    <numFmt numFmtId="184" formatCode="&quot;Attivo&quot;;&quot;Attivo&quot;;&quot;Inattivo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u val="single"/>
      <sz val="8"/>
      <color indexed="8"/>
      <name val="Arial"/>
      <family val="2"/>
    </font>
    <font>
      <b/>
      <sz val="19"/>
      <color indexed="8"/>
      <name val="Gill Sans Ultra Bold"/>
      <family val="2"/>
    </font>
    <font>
      <sz val="19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5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19"/>
      <color theme="1"/>
      <name val="Gill Sans Ultra Bold"/>
      <family val="2"/>
    </font>
    <font>
      <sz val="19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40" fillId="24" borderId="10" xfId="0" applyFont="1" applyFill="1" applyBorder="1" applyAlignment="1">
      <alignment/>
    </xf>
    <xf numFmtId="0" fontId="40" fillId="24" borderId="11" xfId="0" applyFont="1" applyFill="1" applyBorder="1" applyAlignment="1">
      <alignment/>
    </xf>
    <xf numFmtId="0" fontId="41" fillId="24" borderId="11" xfId="0" applyFont="1" applyFill="1" applyBorder="1" applyAlignment="1">
      <alignment/>
    </xf>
    <xf numFmtId="0" fontId="40" fillId="24" borderId="0" xfId="0" applyFont="1" applyFill="1" applyAlignment="1">
      <alignment/>
    </xf>
    <xf numFmtId="0" fontId="42" fillId="24" borderId="12" xfId="0" applyFont="1" applyFill="1" applyBorder="1" applyAlignment="1">
      <alignment/>
    </xf>
    <xf numFmtId="49" fontId="43" fillId="24" borderId="11" xfId="0" applyNumberFormat="1" applyFont="1" applyFill="1" applyBorder="1" applyAlignment="1">
      <alignment/>
    </xf>
    <xf numFmtId="0" fontId="43" fillId="24" borderId="13" xfId="0" applyFont="1" applyFill="1" applyBorder="1" applyAlignment="1">
      <alignment horizontal="center"/>
    </xf>
    <xf numFmtId="173" fontId="43" fillId="24" borderId="0" xfId="0" applyNumberFormat="1" applyFont="1" applyFill="1" applyBorder="1" applyAlignment="1">
      <alignment horizontal="left"/>
    </xf>
    <xf numFmtId="0" fontId="40" fillId="24" borderId="0" xfId="0" applyFont="1" applyFill="1" applyBorder="1" applyAlignment="1">
      <alignment/>
    </xf>
    <xf numFmtId="0" fontId="40" fillId="24" borderId="14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45" fillId="24" borderId="15" xfId="0" applyFont="1" applyFill="1" applyBorder="1" applyAlignment="1">
      <alignment/>
    </xf>
    <xf numFmtId="49" fontId="40" fillId="24" borderId="14" xfId="0" applyNumberFormat="1" applyFont="1" applyFill="1" applyBorder="1" applyAlignment="1">
      <alignment horizontal="center"/>
    </xf>
    <xf numFmtId="0" fontId="46" fillId="24" borderId="13" xfId="0" applyFont="1" applyFill="1" applyBorder="1" applyAlignment="1">
      <alignment/>
    </xf>
    <xf numFmtId="0" fontId="47" fillId="24" borderId="0" xfId="0" applyFont="1" applyFill="1" applyBorder="1" applyAlignment="1">
      <alignment horizontal="right"/>
    </xf>
    <xf numFmtId="0" fontId="43" fillId="24" borderId="0" xfId="0" applyFont="1" applyFill="1" applyBorder="1" applyAlignment="1">
      <alignment horizontal="center"/>
    </xf>
    <xf numFmtId="0" fontId="44" fillId="24" borderId="14" xfId="0" applyFont="1" applyFill="1" applyBorder="1" applyAlignment="1">
      <alignment horizontal="center"/>
    </xf>
    <xf numFmtId="0" fontId="43" fillId="24" borderId="13" xfId="0" applyFont="1" applyFill="1" applyBorder="1" applyAlignment="1">
      <alignment/>
    </xf>
    <xf numFmtId="0" fontId="48" fillId="24" borderId="0" xfId="0" applyFont="1" applyFill="1" applyBorder="1" applyAlignment="1">
      <alignment horizontal="center" wrapText="1"/>
    </xf>
    <xf numFmtId="0" fontId="43" fillId="24" borderId="14" xfId="0" applyFont="1" applyFill="1" applyBorder="1" applyAlignment="1">
      <alignment horizontal="center"/>
    </xf>
    <xf numFmtId="0" fontId="40" fillId="24" borderId="13" xfId="0" applyFont="1" applyFill="1" applyBorder="1" applyAlignment="1">
      <alignment/>
    </xf>
    <xf numFmtId="0" fontId="40" fillId="24" borderId="0" xfId="0" applyFont="1" applyFill="1" applyBorder="1" applyAlignment="1">
      <alignment horizontal="center"/>
    </xf>
    <xf numFmtId="173" fontId="40" fillId="24" borderId="0" xfId="0" applyNumberFormat="1" applyFont="1" applyFill="1" applyBorder="1" applyAlignment="1">
      <alignment horizontal="center"/>
    </xf>
    <xf numFmtId="0" fontId="49" fillId="24" borderId="0" xfId="49" applyFont="1" applyFill="1" applyBorder="1" applyAlignment="1">
      <alignment horizontal="center"/>
      <protection/>
    </xf>
    <xf numFmtId="173" fontId="40" fillId="24" borderId="0" xfId="0" applyNumberFormat="1" applyFont="1" applyFill="1" applyBorder="1" applyAlignment="1">
      <alignment/>
    </xf>
    <xf numFmtId="173" fontId="40" fillId="24" borderId="14" xfId="0" applyNumberFormat="1" applyFont="1" applyFill="1" applyBorder="1" applyAlignment="1">
      <alignment horizontal="center"/>
    </xf>
    <xf numFmtId="1" fontId="49" fillId="24" borderId="0" xfId="49" applyNumberFormat="1" applyFont="1" applyFill="1" applyBorder="1" applyAlignment="1">
      <alignment horizontal="center"/>
      <protection/>
    </xf>
    <xf numFmtId="0" fontId="44" fillId="24" borderId="16" xfId="0" applyFont="1" applyFill="1" applyBorder="1" applyAlignment="1">
      <alignment horizontal="center"/>
    </xf>
    <xf numFmtId="0" fontId="40" fillId="24" borderId="17" xfId="0" applyFont="1" applyFill="1" applyBorder="1" applyAlignment="1">
      <alignment/>
    </xf>
    <xf numFmtId="0" fontId="40" fillId="24" borderId="18" xfId="0" applyFont="1" applyFill="1" applyBorder="1" applyAlignment="1">
      <alignment horizontal="center"/>
    </xf>
    <xf numFmtId="173" fontId="40" fillId="24" borderId="18" xfId="0" applyNumberFormat="1" applyFont="1" applyFill="1" applyBorder="1" applyAlignment="1">
      <alignment horizontal="center"/>
    </xf>
    <xf numFmtId="0" fontId="49" fillId="24" borderId="18" xfId="49" applyFont="1" applyFill="1" applyBorder="1" applyAlignment="1">
      <alignment horizontal="center"/>
      <protection/>
    </xf>
    <xf numFmtId="173" fontId="40" fillId="24" borderId="18" xfId="0" applyNumberFormat="1" applyFont="1" applyFill="1" applyBorder="1" applyAlignment="1">
      <alignment/>
    </xf>
    <xf numFmtId="173" fontId="40" fillId="24" borderId="16" xfId="0" applyNumberFormat="1" applyFont="1" applyFill="1" applyBorder="1" applyAlignment="1">
      <alignment horizontal="center"/>
    </xf>
    <xf numFmtId="0" fontId="44" fillId="24" borderId="19" xfId="0" applyFont="1" applyFill="1" applyBorder="1" applyAlignment="1">
      <alignment horizontal="center"/>
    </xf>
    <xf numFmtId="0" fontId="40" fillId="24" borderId="20" xfId="0" applyFont="1" applyFill="1" applyBorder="1" applyAlignment="1">
      <alignment/>
    </xf>
    <xf numFmtId="0" fontId="40" fillId="24" borderId="21" xfId="0" applyFont="1" applyFill="1" applyBorder="1" applyAlignment="1">
      <alignment/>
    </xf>
    <xf numFmtId="173" fontId="40" fillId="24" borderId="21" xfId="0" applyNumberFormat="1" applyFont="1" applyFill="1" applyBorder="1" applyAlignment="1">
      <alignment horizontal="center"/>
    </xf>
    <xf numFmtId="0" fontId="40" fillId="24" borderId="21" xfId="0" applyFont="1" applyFill="1" applyBorder="1" applyAlignment="1">
      <alignment horizontal="center"/>
    </xf>
    <xf numFmtId="173" fontId="40" fillId="24" borderId="22" xfId="0" applyNumberFormat="1" applyFont="1" applyFill="1" applyBorder="1" applyAlignment="1">
      <alignment horizontal="center"/>
    </xf>
    <xf numFmtId="0" fontId="43" fillId="24" borderId="0" xfId="0" applyFont="1" applyFill="1" applyBorder="1" applyAlignment="1">
      <alignment/>
    </xf>
    <xf numFmtId="0" fontId="40" fillId="24" borderId="0" xfId="0" applyFont="1" applyFill="1" applyAlignment="1">
      <alignment/>
    </xf>
    <xf numFmtId="0" fontId="47" fillId="24" borderId="0" xfId="49" applyFont="1" applyFill="1" applyBorder="1" applyAlignment="1">
      <alignment vertical="center"/>
      <protection/>
    </xf>
    <xf numFmtId="0" fontId="41" fillId="24" borderId="0" xfId="48" applyFont="1" applyFill="1" applyBorder="1" applyAlignment="1">
      <alignment horizontal="left" vertical="center" wrapText="1" shrinkToFit="1"/>
      <protection/>
    </xf>
    <xf numFmtId="0" fontId="41" fillId="24" borderId="0" xfId="48" applyFont="1" applyFill="1" applyBorder="1" applyAlignment="1">
      <alignment horizontal="center" vertical="center" wrapText="1" shrinkToFit="1"/>
      <protection/>
    </xf>
    <xf numFmtId="0" fontId="40" fillId="24" borderId="12" xfId="0" applyFont="1" applyFill="1" applyBorder="1" applyAlignment="1">
      <alignment horizontal="center"/>
    </xf>
    <xf numFmtId="0" fontId="40" fillId="24" borderId="0" xfId="0" applyFont="1" applyFill="1" applyAlignment="1">
      <alignment horizontal="center"/>
    </xf>
    <xf numFmtId="0" fontId="40" fillId="24" borderId="23" xfId="0" applyFont="1" applyFill="1" applyBorder="1" applyAlignment="1">
      <alignment horizontal="center"/>
    </xf>
    <xf numFmtId="0" fontId="40" fillId="24" borderId="0" xfId="0" applyFont="1" applyFill="1" applyAlignment="1">
      <alignment horizontal="left"/>
    </xf>
    <xf numFmtId="0" fontId="45" fillId="24" borderId="23" xfId="0" applyFont="1" applyFill="1" applyBorder="1" applyAlignment="1">
      <alignment/>
    </xf>
    <xf numFmtId="49" fontId="40" fillId="24" borderId="16" xfId="0" applyNumberFormat="1" applyFont="1" applyFill="1" applyBorder="1" applyAlignment="1">
      <alignment horizontal="center"/>
    </xf>
    <xf numFmtId="14" fontId="40" fillId="24" borderId="0" xfId="0" applyNumberFormat="1" applyFont="1" applyFill="1" applyBorder="1" applyAlignment="1">
      <alignment horizontal="center"/>
    </xf>
    <xf numFmtId="0" fontId="40" fillId="24" borderId="14" xfId="0" applyFont="1" applyFill="1" applyBorder="1" applyAlignment="1">
      <alignment horizontal="center"/>
    </xf>
    <xf numFmtId="49" fontId="40" fillId="24" borderId="0" xfId="0" applyNumberFormat="1" applyFont="1" applyFill="1" applyAlignment="1">
      <alignment/>
    </xf>
    <xf numFmtId="0" fontId="40" fillId="24" borderId="13" xfId="0" applyFont="1" applyFill="1" applyBorder="1" applyAlignment="1">
      <alignment horizontal="left"/>
    </xf>
    <xf numFmtId="0" fontId="40" fillId="24" borderId="0" xfId="0" applyFont="1" applyFill="1" applyBorder="1" applyAlignment="1">
      <alignment horizontal="left"/>
    </xf>
    <xf numFmtId="0" fontId="40" fillId="0" borderId="14" xfId="0" applyFont="1" applyBorder="1" applyAlignment="1">
      <alignment/>
    </xf>
    <xf numFmtId="0" fontId="45" fillId="24" borderId="14" xfId="0" applyFont="1" applyFill="1" applyBorder="1" applyAlignment="1">
      <alignment/>
    </xf>
    <xf numFmtId="0" fontId="41" fillId="24" borderId="20" xfId="48" applyFont="1" applyFill="1" applyBorder="1" applyAlignment="1">
      <alignment horizontal="center" vertical="center"/>
      <protection/>
    </xf>
    <xf numFmtId="0" fontId="41" fillId="24" borderId="21" xfId="48" applyFont="1" applyFill="1" applyBorder="1" applyAlignment="1">
      <alignment horizontal="center" vertical="center"/>
      <protection/>
    </xf>
    <xf numFmtId="0" fontId="41" fillId="24" borderId="21" xfId="48" applyFont="1" applyFill="1" applyBorder="1" applyAlignment="1">
      <alignment horizontal="center" vertical="top" wrapText="1"/>
      <protection/>
    </xf>
    <xf numFmtId="0" fontId="41" fillId="24" borderId="22" xfId="48" applyFont="1" applyFill="1" applyBorder="1" applyAlignment="1">
      <alignment horizontal="center" vertical="center"/>
      <protection/>
    </xf>
    <xf numFmtId="0" fontId="41" fillId="24" borderId="19" xfId="0" applyFont="1" applyFill="1" applyBorder="1" applyAlignment="1">
      <alignment horizontal="center"/>
    </xf>
    <xf numFmtId="0" fontId="41" fillId="24" borderId="17" xfId="48" applyFont="1" applyFill="1" applyBorder="1" applyAlignment="1">
      <alignment horizontal="center" vertical="center"/>
      <protection/>
    </xf>
    <xf numFmtId="0" fontId="41" fillId="24" borderId="18" xfId="48" applyFont="1" applyFill="1" applyBorder="1" applyAlignment="1">
      <alignment horizontal="center" vertical="top" wrapText="1"/>
      <protection/>
    </xf>
    <xf numFmtId="0" fontId="41" fillId="24" borderId="16" xfId="48" applyFont="1" applyFill="1" applyBorder="1" applyAlignment="1">
      <alignment horizontal="center" vertical="center"/>
      <protection/>
    </xf>
    <xf numFmtId="0" fontId="41" fillId="24" borderId="23" xfId="0" applyFont="1" applyFill="1" applyBorder="1" applyAlignment="1">
      <alignment horizontal="center"/>
    </xf>
    <xf numFmtId="0" fontId="41" fillId="24" borderId="14" xfId="0" applyFont="1" applyFill="1" applyBorder="1" applyAlignment="1">
      <alignment horizontal="center"/>
    </xf>
    <xf numFmtId="0" fontId="40" fillId="24" borderId="13" xfId="0" applyFont="1" applyFill="1" applyBorder="1" applyAlignment="1">
      <alignment horizontal="center"/>
    </xf>
    <xf numFmtId="1" fontId="40" fillId="24" borderId="0" xfId="0" applyNumberFormat="1" applyFont="1" applyFill="1" applyBorder="1" applyAlignment="1">
      <alignment horizontal="center"/>
    </xf>
    <xf numFmtId="0" fontId="40" fillId="24" borderId="15" xfId="0" applyFont="1" applyFill="1" applyBorder="1" applyAlignment="1">
      <alignment horizontal="center"/>
    </xf>
    <xf numFmtId="0" fontId="40" fillId="24" borderId="20" xfId="0" applyFont="1" applyFill="1" applyBorder="1" applyAlignment="1">
      <alignment horizontal="center"/>
    </xf>
    <xf numFmtId="1" fontId="40" fillId="24" borderId="21" xfId="0" applyNumberFormat="1" applyFont="1" applyFill="1" applyBorder="1" applyAlignment="1">
      <alignment horizontal="center"/>
    </xf>
    <xf numFmtId="0" fontId="40" fillId="24" borderId="22" xfId="0" applyFont="1" applyFill="1" applyBorder="1" applyAlignment="1">
      <alignment horizontal="center"/>
    </xf>
    <xf numFmtId="0" fontId="40" fillId="24" borderId="19" xfId="0" applyFont="1" applyFill="1" applyBorder="1" applyAlignment="1">
      <alignment horizontal="center"/>
    </xf>
    <xf numFmtId="14" fontId="40" fillId="24" borderId="18" xfId="0" applyNumberFormat="1" applyFont="1" applyFill="1" applyBorder="1" applyAlignment="1">
      <alignment horizontal="center"/>
    </xf>
    <xf numFmtId="14" fontId="40" fillId="24" borderId="16" xfId="0" applyNumberFormat="1" applyFont="1" applyFill="1" applyBorder="1" applyAlignment="1">
      <alignment horizontal="center"/>
    </xf>
    <xf numFmtId="0" fontId="40" fillId="24" borderId="22" xfId="0" applyFont="1" applyFill="1" applyBorder="1" applyAlignment="1">
      <alignment/>
    </xf>
    <xf numFmtId="0" fontId="49" fillId="24" borderId="0" xfId="49" applyFont="1" applyFill="1">
      <alignment/>
      <protection/>
    </xf>
    <xf numFmtId="0" fontId="41" fillId="24" borderId="24" xfId="48" applyFont="1" applyFill="1" applyBorder="1" applyAlignment="1">
      <alignment horizontal="left"/>
      <protection/>
    </xf>
    <xf numFmtId="0" fontId="41" fillId="24" borderId="25" xfId="48" applyFont="1" applyFill="1" applyBorder="1" applyAlignment="1">
      <alignment horizontal="left"/>
      <protection/>
    </xf>
    <xf numFmtId="0" fontId="49" fillId="24" borderId="0" xfId="49" applyFont="1" applyFill="1" applyBorder="1">
      <alignment/>
      <protection/>
    </xf>
    <xf numFmtId="0" fontId="44" fillId="24" borderId="0" xfId="48" applyFont="1" applyFill="1">
      <alignment/>
      <protection/>
    </xf>
    <xf numFmtId="0" fontId="44" fillId="24" borderId="0" xfId="48" applyFont="1" applyFill="1" applyBorder="1">
      <alignment/>
      <protection/>
    </xf>
    <xf numFmtId="0" fontId="41" fillId="24" borderId="25" xfId="48" applyFont="1" applyFill="1" applyBorder="1" applyAlignment="1">
      <alignment horizontal="left" vertical="center"/>
      <protection/>
    </xf>
    <xf numFmtId="0" fontId="40" fillId="0" borderId="0" xfId="0" applyFont="1" applyAlignment="1">
      <alignment/>
    </xf>
    <xf numFmtId="0" fontId="50" fillId="24" borderId="0" xfId="49" applyFont="1" applyFill="1" applyBorder="1" applyAlignment="1">
      <alignment horizontal="right"/>
      <protection/>
    </xf>
    <xf numFmtId="173" fontId="50" fillId="24" borderId="0" xfId="49" applyNumberFormat="1" applyFont="1" applyFill="1" applyBorder="1" applyAlignment="1">
      <alignment horizontal="center"/>
      <protection/>
    </xf>
    <xf numFmtId="0" fontId="40" fillId="19" borderId="0" xfId="0" applyFont="1" applyFill="1" applyBorder="1" applyAlignment="1">
      <alignment shrinkToFit="1"/>
    </xf>
    <xf numFmtId="49" fontId="40" fillId="19" borderId="0" xfId="0" applyNumberFormat="1" applyFont="1" applyFill="1" applyBorder="1" applyAlignment="1">
      <alignment shrinkToFit="1"/>
    </xf>
    <xf numFmtId="0" fontId="46" fillId="24" borderId="0" xfId="0" applyFont="1" applyFill="1" applyBorder="1" applyAlignment="1">
      <alignment horizontal="center" shrinkToFit="1"/>
    </xf>
    <xf numFmtId="0" fontId="46" fillId="24" borderId="13" xfId="48" applyFont="1" applyFill="1" applyBorder="1" applyAlignment="1">
      <alignment horizontal="center" shrinkToFit="1"/>
      <protection/>
    </xf>
    <xf numFmtId="0" fontId="40" fillId="0" borderId="18" xfId="0" applyFont="1" applyBorder="1" applyAlignment="1">
      <alignment horizontal="right"/>
    </xf>
    <xf numFmtId="0" fontId="51" fillId="24" borderId="18" xfId="0" applyFont="1" applyFill="1" applyBorder="1" applyAlignment="1">
      <alignment horizontal="right"/>
    </xf>
    <xf numFmtId="0" fontId="40" fillId="24" borderId="0" xfId="0" applyFont="1" applyFill="1" applyAlignment="1" applyProtection="1">
      <alignment/>
      <protection hidden="1"/>
    </xf>
    <xf numFmtId="0" fontId="41" fillId="25" borderId="26" xfId="49" applyFont="1" applyFill="1" applyBorder="1" applyAlignment="1" applyProtection="1">
      <alignment vertical="center"/>
      <protection/>
    </xf>
    <xf numFmtId="0" fontId="41" fillId="25" borderId="27" xfId="48" applyFont="1" applyFill="1" applyBorder="1" applyAlignment="1" applyProtection="1">
      <alignment horizontal="left" vertical="center" wrapText="1" shrinkToFit="1"/>
      <protection/>
    </xf>
    <xf numFmtId="0" fontId="41" fillId="25" borderId="27" xfId="48" applyFont="1" applyFill="1" applyBorder="1" applyAlignment="1" applyProtection="1">
      <alignment horizontal="center" vertical="center" wrapText="1" shrinkToFit="1"/>
      <protection/>
    </xf>
    <xf numFmtId="0" fontId="41" fillId="25" borderId="28" xfId="48" applyFont="1" applyFill="1" applyBorder="1" applyAlignment="1" applyProtection="1">
      <alignment horizontal="center" vertical="center" wrapText="1" shrinkToFit="1"/>
      <protection/>
    </xf>
    <xf numFmtId="0" fontId="41" fillId="25" borderId="29" xfId="48" applyFont="1" applyFill="1" applyBorder="1" applyAlignment="1" applyProtection="1">
      <alignment horizontal="center" vertical="center"/>
      <protection hidden="1"/>
    </xf>
    <xf numFmtId="0" fontId="41" fillId="25" borderId="29" xfId="48" applyFont="1" applyFill="1" applyBorder="1" applyAlignment="1" applyProtection="1">
      <alignment horizontal="center"/>
      <protection hidden="1"/>
    </xf>
    <xf numFmtId="0" fontId="50" fillId="25" borderId="30" xfId="49" applyFont="1" applyFill="1" applyBorder="1" applyAlignment="1" applyProtection="1">
      <alignment horizontal="right"/>
      <protection hidden="1"/>
    </xf>
    <xf numFmtId="0" fontId="41" fillId="25" borderId="29" xfId="48" applyFont="1" applyFill="1" applyBorder="1" applyAlignment="1">
      <alignment horizontal="center" vertical="center"/>
      <protection/>
    </xf>
    <xf numFmtId="0" fontId="41" fillId="25" borderId="29" xfId="48" applyFont="1" applyFill="1" applyBorder="1" applyAlignment="1" applyProtection="1">
      <alignment vertical="center"/>
      <protection hidden="1"/>
    </xf>
    <xf numFmtId="0" fontId="41" fillId="25" borderId="29" xfId="48" applyFont="1" applyFill="1" applyBorder="1" applyAlignment="1" applyProtection="1">
      <alignment vertical="top" wrapText="1"/>
      <protection hidden="1"/>
    </xf>
    <xf numFmtId="1" fontId="40" fillId="24" borderId="29" xfId="0" applyNumberFormat="1" applyFont="1" applyFill="1" applyBorder="1" applyAlignment="1" applyProtection="1">
      <alignment horizontal="center"/>
      <protection hidden="1"/>
    </xf>
    <xf numFmtId="0" fontId="41" fillId="25" borderId="31" xfId="48" applyFont="1" applyFill="1" applyBorder="1" applyAlignment="1" applyProtection="1">
      <alignment horizontal="left" vertical="center"/>
      <protection hidden="1"/>
    </xf>
    <xf numFmtId="0" fontId="40" fillId="25" borderId="32" xfId="0" applyFont="1" applyFill="1" applyBorder="1" applyAlignment="1" applyProtection="1">
      <alignment/>
      <protection hidden="1"/>
    </xf>
    <xf numFmtId="0" fontId="49" fillId="24" borderId="0" xfId="49" applyFont="1" applyFill="1" applyProtection="1">
      <alignment/>
      <protection hidden="1"/>
    </xf>
    <xf numFmtId="3" fontId="50" fillId="25" borderId="25" xfId="49" applyNumberFormat="1" applyFont="1" applyFill="1" applyBorder="1" applyAlignment="1" applyProtection="1">
      <alignment horizontal="center"/>
      <protection hidden="1"/>
    </xf>
    <xf numFmtId="0" fontId="50" fillId="24" borderId="0" xfId="49" applyFont="1" applyFill="1" applyBorder="1" applyAlignment="1" applyProtection="1">
      <alignment horizontal="right"/>
      <protection hidden="1"/>
    </xf>
    <xf numFmtId="0" fontId="40" fillId="24" borderId="0" xfId="0" applyFont="1" applyFill="1" applyBorder="1" applyAlignment="1" applyProtection="1">
      <alignment/>
      <protection hidden="1"/>
    </xf>
    <xf numFmtId="3" fontId="50" fillId="24" borderId="0" xfId="49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43" fillId="24" borderId="0" xfId="0" applyFont="1" applyFill="1" applyBorder="1" applyAlignment="1" applyProtection="1">
      <alignment/>
      <protection hidden="1"/>
    </xf>
    <xf numFmtId="0" fontId="49" fillId="24" borderId="0" xfId="49" applyFont="1" applyFill="1" applyBorder="1" applyProtection="1">
      <alignment/>
      <protection hidden="1"/>
    </xf>
    <xf numFmtId="0" fontId="40" fillId="24" borderId="0" xfId="0" applyFont="1" applyFill="1" applyBorder="1" applyAlignment="1" applyProtection="1">
      <alignment/>
      <protection hidden="1"/>
    </xf>
    <xf numFmtId="49" fontId="40" fillId="24" borderId="0" xfId="0" applyNumberFormat="1" applyFont="1" applyFill="1" applyBorder="1" applyAlignment="1" applyProtection="1">
      <alignment/>
      <protection hidden="1"/>
    </xf>
    <xf numFmtId="0" fontId="43" fillId="25" borderId="20" xfId="0" applyFont="1" applyFill="1" applyBorder="1" applyAlignment="1" applyProtection="1">
      <alignment/>
      <protection hidden="1"/>
    </xf>
    <xf numFmtId="3" fontId="50" fillId="25" borderId="21" xfId="49" applyNumberFormat="1" applyFont="1" applyFill="1" applyBorder="1" applyAlignment="1" applyProtection="1">
      <alignment horizontal="center"/>
      <protection hidden="1"/>
    </xf>
    <xf numFmtId="0" fontId="49" fillId="25" borderId="21" xfId="49" applyFont="1" applyFill="1" applyBorder="1" applyProtection="1">
      <alignment/>
      <protection hidden="1"/>
    </xf>
    <xf numFmtId="0" fontId="40" fillId="25" borderId="21" xfId="0" applyFont="1" applyFill="1" applyBorder="1" applyAlignment="1" applyProtection="1">
      <alignment/>
      <protection hidden="1"/>
    </xf>
    <xf numFmtId="0" fontId="40" fillId="25" borderId="33" xfId="0" applyFont="1" applyFill="1" applyBorder="1" applyAlignment="1" applyProtection="1">
      <alignment/>
      <protection hidden="1"/>
    </xf>
    <xf numFmtId="49" fontId="40" fillId="25" borderId="28" xfId="0" applyNumberFormat="1" applyFont="1" applyFill="1" applyBorder="1" applyAlignment="1" applyProtection="1">
      <alignment/>
      <protection hidden="1"/>
    </xf>
    <xf numFmtId="0" fontId="50" fillId="25" borderId="20" xfId="49" applyFont="1" applyFill="1" applyBorder="1" applyAlignment="1" applyProtection="1">
      <alignment horizontal="right"/>
      <protection hidden="1"/>
    </xf>
    <xf numFmtId="0" fontId="50" fillId="25" borderId="21" xfId="49" applyFont="1" applyFill="1" applyBorder="1" applyAlignment="1" applyProtection="1">
      <alignment horizontal="right"/>
      <protection hidden="1"/>
    </xf>
    <xf numFmtId="0" fontId="43" fillId="25" borderId="21" xfId="0" applyFont="1" applyFill="1" applyBorder="1" applyAlignment="1" applyProtection="1">
      <alignment horizontal="center"/>
      <protection hidden="1"/>
    </xf>
    <xf numFmtId="0" fontId="40" fillId="25" borderId="22" xfId="0" applyFont="1" applyFill="1" applyBorder="1" applyAlignment="1" applyProtection="1">
      <alignment horizontal="center"/>
      <protection hidden="1"/>
    </xf>
    <xf numFmtId="0" fontId="41" fillId="25" borderId="29" xfId="48" applyFont="1" applyFill="1" applyBorder="1" applyAlignment="1" applyProtection="1">
      <alignment horizontal="right" vertical="top" wrapText="1"/>
      <protection hidden="1"/>
    </xf>
    <xf numFmtId="0" fontId="41" fillId="25" borderId="29" xfId="48" applyFont="1" applyFill="1" applyBorder="1" applyAlignment="1" applyProtection="1">
      <alignment horizontal="right" vertical="center" wrapText="1"/>
      <protection hidden="1"/>
    </xf>
    <xf numFmtId="0" fontId="50" fillId="25" borderId="20" xfId="48" applyFont="1" applyFill="1" applyBorder="1" applyAlignment="1" applyProtection="1">
      <alignment horizontal="left" vertical="center"/>
      <protection hidden="1"/>
    </xf>
    <xf numFmtId="0" fontId="50" fillId="25" borderId="21" xfId="48" applyFont="1" applyFill="1" applyBorder="1" applyAlignment="1" applyProtection="1">
      <alignment horizontal="right" vertical="center"/>
      <protection hidden="1"/>
    </xf>
    <xf numFmtId="14" fontId="50" fillId="25" borderId="21" xfId="48" applyNumberFormat="1" applyFont="1" applyFill="1" applyBorder="1" applyAlignment="1" applyProtection="1">
      <alignment horizontal="right" vertical="center"/>
      <protection hidden="1"/>
    </xf>
    <xf numFmtId="0" fontId="50" fillId="25" borderId="21" xfId="48" applyFont="1" applyFill="1" applyBorder="1" applyAlignment="1" applyProtection="1">
      <alignment horizontal="center" vertical="center"/>
      <protection hidden="1"/>
    </xf>
    <xf numFmtId="14" fontId="50" fillId="25" borderId="21" xfId="48" applyNumberFormat="1" applyFont="1" applyFill="1" applyBorder="1" applyAlignment="1" applyProtection="1">
      <alignment horizontal="left" vertical="center"/>
      <protection hidden="1"/>
    </xf>
    <xf numFmtId="0" fontId="50" fillId="25" borderId="22" xfId="48" applyFont="1" applyFill="1" applyBorder="1" applyAlignment="1" applyProtection="1">
      <alignment horizontal="center" vertical="center"/>
      <protection hidden="1"/>
    </xf>
    <xf numFmtId="0" fontId="52" fillId="24" borderId="0" xfId="0" applyFont="1" applyFill="1" applyAlignment="1" applyProtection="1">
      <alignment/>
      <protection hidden="1"/>
    </xf>
    <xf numFmtId="0" fontId="52" fillId="25" borderId="22" xfId="0" applyFont="1" applyFill="1" applyBorder="1" applyAlignment="1" applyProtection="1">
      <alignment/>
      <protection hidden="1"/>
    </xf>
    <xf numFmtId="2" fontId="52" fillId="24" borderId="0" xfId="0" applyNumberFormat="1" applyFont="1" applyFill="1" applyAlignment="1" applyProtection="1">
      <alignment/>
      <protection hidden="1"/>
    </xf>
    <xf numFmtId="14" fontId="52" fillId="24" borderId="0" xfId="0" applyNumberFormat="1" applyFont="1" applyFill="1" applyAlignment="1" applyProtection="1">
      <alignment/>
      <protection hidden="1"/>
    </xf>
    <xf numFmtId="0" fontId="53" fillId="24" borderId="0" xfId="0" applyFont="1" applyFill="1" applyAlignment="1" applyProtection="1">
      <alignment/>
      <protection hidden="1"/>
    </xf>
    <xf numFmtId="49" fontId="44" fillId="25" borderId="34" xfId="49" applyNumberFormat="1" applyFont="1" applyFill="1" applyBorder="1" applyAlignment="1" applyProtection="1">
      <alignment horizontal="center" vertical="center"/>
      <protection hidden="1"/>
    </xf>
    <xf numFmtId="0" fontId="41" fillId="24" borderId="34" xfId="49" applyFont="1" applyFill="1" applyBorder="1" applyAlignment="1" applyProtection="1">
      <alignment horizontal="left" vertical="center"/>
      <protection locked="0"/>
    </xf>
    <xf numFmtId="0" fontId="44" fillId="24" borderId="34" xfId="49" applyFont="1" applyFill="1" applyBorder="1" applyAlignment="1" applyProtection="1">
      <alignment vertical="center"/>
      <protection locked="0"/>
    </xf>
    <xf numFmtId="14" fontId="44" fillId="24" borderId="34" xfId="49" applyNumberFormat="1" applyFont="1" applyFill="1" applyBorder="1" applyAlignment="1" applyProtection="1">
      <alignment horizontal="center" vertical="center"/>
      <protection locked="0"/>
    </xf>
    <xf numFmtId="1" fontId="44" fillId="24" borderId="34" xfId="49" applyNumberFormat="1" applyFont="1" applyFill="1" applyBorder="1" applyAlignment="1" applyProtection="1">
      <alignment horizontal="center" vertical="center"/>
      <protection locked="0"/>
    </xf>
    <xf numFmtId="0" fontId="41" fillId="24" borderId="29" xfId="49" applyFont="1" applyFill="1" applyBorder="1" applyAlignment="1" applyProtection="1">
      <alignment horizontal="left" vertical="center"/>
      <protection locked="0"/>
    </xf>
    <xf numFmtId="0" fontId="41" fillId="24" borderId="35" xfId="48" applyFont="1" applyFill="1" applyBorder="1" applyAlignment="1" applyProtection="1">
      <alignment horizontal="left"/>
      <protection locked="0"/>
    </xf>
    <xf numFmtId="0" fontId="41" fillId="24" borderId="36" xfId="49" applyFont="1" applyFill="1" applyBorder="1" applyAlignment="1" applyProtection="1">
      <alignment horizontal="left" vertical="center"/>
      <protection locked="0"/>
    </xf>
    <xf numFmtId="0" fontId="41" fillId="24" borderId="37" xfId="48" applyFont="1" applyFill="1" applyBorder="1" applyAlignment="1" applyProtection="1">
      <alignment horizontal="left"/>
      <protection locked="0"/>
    </xf>
    <xf numFmtId="0" fontId="44" fillId="24" borderId="36" xfId="49" applyFont="1" applyFill="1" applyBorder="1" applyAlignment="1" applyProtection="1">
      <alignment vertical="center"/>
      <protection locked="0"/>
    </xf>
    <xf numFmtId="14" fontId="44" fillId="24" borderId="36" xfId="49" applyNumberFormat="1" applyFont="1" applyFill="1" applyBorder="1" applyAlignment="1" applyProtection="1">
      <alignment horizontal="center" vertical="center"/>
      <protection locked="0"/>
    </xf>
    <xf numFmtId="1" fontId="44" fillId="24" borderId="36" xfId="49" applyNumberFormat="1" applyFont="1" applyFill="1" applyBorder="1" applyAlignment="1" applyProtection="1">
      <alignment horizontal="center" vertical="center"/>
      <protection locked="0"/>
    </xf>
    <xf numFmtId="0" fontId="41" fillId="24" borderId="38" xfId="49" applyFont="1" applyFill="1" applyBorder="1" applyAlignment="1" applyProtection="1">
      <alignment horizontal="left" vertical="center"/>
      <protection locked="0"/>
    </xf>
    <xf numFmtId="0" fontId="41" fillId="24" borderId="39" xfId="48" applyFont="1" applyFill="1" applyBorder="1" applyAlignment="1" applyProtection="1">
      <alignment horizontal="left"/>
      <protection locked="0"/>
    </xf>
    <xf numFmtId="0" fontId="44" fillId="24" borderId="38" xfId="49" applyFont="1" applyFill="1" applyBorder="1" applyAlignment="1" applyProtection="1">
      <alignment vertical="center"/>
      <protection locked="0"/>
    </xf>
    <xf numFmtId="14" fontId="44" fillId="24" borderId="38" xfId="49" applyNumberFormat="1" applyFont="1" applyFill="1" applyBorder="1" applyAlignment="1" applyProtection="1">
      <alignment horizontal="center" vertical="center"/>
      <protection locked="0"/>
    </xf>
    <xf numFmtId="1" fontId="44" fillId="24" borderId="38" xfId="49" applyNumberFormat="1" applyFont="1" applyFill="1" applyBorder="1" applyAlignment="1" applyProtection="1">
      <alignment horizontal="center" vertical="center"/>
      <protection locked="0"/>
    </xf>
    <xf numFmtId="1" fontId="41" fillId="24" borderId="29" xfId="48" applyNumberFormat="1" applyFont="1" applyFill="1" applyBorder="1" applyAlignment="1" applyProtection="1">
      <alignment/>
      <protection locked="0"/>
    </xf>
    <xf numFmtId="14" fontId="40" fillId="24" borderId="0" xfId="0" applyNumberFormat="1" applyFont="1" applyFill="1" applyAlignment="1" applyProtection="1">
      <alignment/>
      <protection hidden="1"/>
    </xf>
    <xf numFmtId="0" fontId="48" fillId="25" borderId="21" xfId="48" applyFont="1" applyFill="1" applyBorder="1" applyAlignment="1" applyProtection="1">
      <alignment horizontal="center" vertical="center" wrapText="1" shrinkToFit="1"/>
      <protection hidden="1"/>
    </xf>
    <xf numFmtId="0" fontId="48" fillId="25" borderId="26" xfId="48" applyFont="1" applyFill="1" applyBorder="1" applyAlignment="1" applyProtection="1">
      <alignment horizontal="center" vertical="center" wrapText="1" shrinkToFit="1"/>
      <protection hidden="1"/>
    </xf>
    <xf numFmtId="49" fontId="54" fillId="25" borderId="40" xfId="48" applyNumberFormat="1" applyFont="1" applyFill="1" applyBorder="1" applyAlignment="1" applyProtection="1">
      <alignment horizontal="center" vertical="center" wrapText="1" shrinkToFit="1"/>
      <protection hidden="1"/>
    </xf>
    <xf numFmtId="0" fontId="55" fillId="25" borderId="41" xfId="49" applyFont="1" applyFill="1" applyBorder="1" applyAlignment="1" applyProtection="1">
      <alignment horizontal="left" vertical="center"/>
      <protection hidden="1"/>
    </xf>
    <xf numFmtId="14" fontId="55" fillId="25" borderId="34" xfId="49" applyNumberFormat="1" applyFont="1" applyFill="1" applyBorder="1" applyAlignment="1" applyProtection="1">
      <alignment vertical="center"/>
      <protection hidden="1"/>
    </xf>
    <xf numFmtId="0" fontId="55" fillId="25" borderId="42" xfId="49" applyFont="1" applyFill="1" applyBorder="1" applyAlignment="1" applyProtection="1">
      <alignment horizontal="left" vertical="center"/>
      <protection hidden="1"/>
    </xf>
    <xf numFmtId="14" fontId="55" fillId="25" borderId="38" xfId="49" applyNumberFormat="1" applyFont="1" applyFill="1" applyBorder="1" applyAlignment="1" applyProtection="1">
      <alignment vertical="center"/>
      <protection hidden="1"/>
    </xf>
    <xf numFmtId="0" fontId="52" fillId="24" borderId="21" xfId="0" applyFont="1" applyFill="1" applyBorder="1" applyAlignment="1" applyProtection="1">
      <alignment/>
      <protection hidden="1"/>
    </xf>
    <xf numFmtId="0" fontId="52" fillId="24" borderId="22" xfId="0" applyFont="1" applyFill="1" applyBorder="1" applyAlignment="1" applyProtection="1">
      <alignment/>
      <protection hidden="1"/>
    </xf>
    <xf numFmtId="0" fontId="41" fillId="25" borderId="20" xfId="48" applyFont="1" applyFill="1" applyBorder="1" applyAlignment="1" applyProtection="1">
      <alignment horizontal="center" vertical="center" wrapText="1" shrinkToFit="1"/>
      <protection hidden="1"/>
    </xf>
    <xf numFmtId="0" fontId="40" fillId="25" borderId="21" xfId="0" applyFont="1" applyFill="1" applyBorder="1" applyAlignment="1" applyProtection="1">
      <alignment wrapText="1"/>
      <protection hidden="1"/>
    </xf>
    <xf numFmtId="0" fontId="40" fillId="25" borderId="22" xfId="0" applyFont="1" applyFill="1" applyBorder="1" applyAlignment="1" applyProtection="1">
      <alignment wrapText="1"/>
      <protection hidden="1"/>
    </xf>
    <xf numFmtId="180" fontId="48" fillId="25" borderId="43" xfId="63" applyNumberFormat="1" applyFont="1" applyFill="1" applyBorder="1" applyAlignment="1" applyProtection="1">
      <alignment horizontal="center" vertical="center" wrapText="1" shrinkToFit="1"/>
      <protection hidden="1"/>
    </xf>
    <xf numFmtId="180" fontId="40" fillId="25" borderId="44" xfId="63" applyNumberFormat="1" applyFont="1" applyFill="1" applyBorder="1" applyAlignment="1" applyProtection="1">
      <alignment vertical="center" wrapText="1"/>
      <protection hidden="1"/>
    </xf>
    <xf numFmtId="180" fontId="40" fillId="25" borderId="41" xfId="63" applyNumberFormat="1" applyFont="1" applyFill="1" applyBorder="1" applyAlignment="1" applyProtection="1">
      <alignment vertical="center" wrapText="1"/>
      <protection hidden="1"/>
    </xf>
    <xf numFmtId="49" fontId="41" fillId="24" borderId="29" xfId="48" applyNumberFormat="1" applyFont="1" applyFill="1" applyBorder="1" applyAlignment="1" applyProtection="1">
      <alignment horizontal="left"/>
      <protection locked="0"/>
    </xf>
    <xf numFmtId="0" fontId="40" fillId="24" borderId="17" xfId="0" applyFont="1" applyFill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56" fillId="24" borderId="30" xfId="48" applyFont="1" applyFill="1" applyBorder="1" applyAlignment="1">
      <alignment horizontal="center"/>
      <protection/>
    </xf>
    <xf numFmtId="0" fontId="56" fillId="24" borderId="24" xfId="48" applyFont="1" applyFill="1" applyBorder="1" applyAlignment="1">
      <alignment horizontal="center"/>
      <protection/>
    </xf>
    <xf numFmtId="0" fontId="56" fillId="24" borderId="25" xfId="48" applyFont="1" applyFill="1" applyBorder="1" applyAlignment="1">
      <alignment horizontal="center"/>
      <protection/>
    </xf>
    <xf numFmtId="0" fontId="43" fillId="24" borderId="45" xfId="0" applyFont="1" applyFill="1" applyBorder="1" applyAlignment="1">
      <alignment horizontal="left"/>
    </xf>
    <xf numFmtId="0" fontId="43" fillId="24" borderId="10" xfId="0" applyFont="1" applyFill="1" applyBorder="1" applyAlignment="1">
      <alignment horizontal="left"/>
    </xf>
    <xf numFmtId="0" fontId="40" fillId="24" borderId="10" xfId="0" applyFont="1" applyFill="1" applyBorder="1" applyAlignment="1">
      <alignment/>
    </xf>
    <xf numFmtId="0" fontId="40" fillId="24" borderId="11" xfId="0" applyFont="1" applyFill="1" applyBorder="1" applyAlignment="1">
      <alignment/>
    </xf>
    <xf numFmtId="0" fontId="47" fillId="24" borderId="13" xfId="48" applyFont="1" applyFill="1" applyBorder="1" applyAlignment="1">
      <alignment horizontal="center" shrinkToFit="1"/>
      <protection/>
    </xf>
    <xf numFmtId="0" fontId="43" fillId="0" borderId="0" xfId="0" applyFont="1" applyAlignment="1">
      <alignment horizontal="center" shrinkToFit="1"/>
    </xf>
    <xf numFmtId="0" fontId="57" fillId="24" borderId="0" xfId="0" applyFont="1" applyFill="1" applyBorder="1" applyAlignment="1">
      <alignment horizontal="center" shrinkToFit="1"/>
    </xf>
    <xf numFmtId="0" fontId="58" fillId="0" borderId="18" xfId="0" applyFont="1" applyBorder="1" applyAlignment="1">
      <alignment horizontal="center" shrinkToFit="1"/>
    </xf>
    <xf numFmtId="0" fontId="41" fillId="24" borderId="30" xfId="48" applyFont="1" applyFill="1" applyBorder="1" applyAlignment="1">
      <alignment horizontal="right"/>
      <protection/>
    </xf>
    <xf numFmtId="0" fontId="40" fillId="24" borderId="24" xfId="0" applyFont="1" applyFill="1" applyBorder="1" applyAlignment="1">
      <alignment horizontal="right"/>
    </xf>
    <xf numFmtId="0" fontId="41" fillId="24" borderId="29" xfId="36" applyNumberFormat="1" applyFont="1" applyFill="1" applyBorder="1" applyAlignment="1" applyProtection="1">
      <alignment horizontal="left"/>
      <protection locked="0"/>
    </xf>
    <xf numFmtId="0" fontId="43" fillId="24" borderId="29" xfId="0" applyFont="1" applyFill="1" applyBorder="1" applyAlignment="1" applyProtection="1">
      <alignment/>
      <protection locked="0"/>
    </xf>
    <xf numFmtId="0" fontId="43" fillId="24" borderId="29" xfId="36" applyNumberFormat="1" applyFont="1" applyFill="1" applyBorder="1" applyAlignment="1" applyProtection="1">
      <alignment horizontal="left"/>
      <protection locked="0"/>
    </xf>
    <xf numFmtId="0" fontId="43" fillId="24" borderId="45" xfId="0" applyFont="1" applyFill="1" applyBorder="1" applyAlignment="1">
      <alignment/>
    </xf>
    <xf numFmtId="1" fontId="43" fillId="24" borderId="30" xfId="48" applyNumberFormat="1" applyFont="1" applyFill="1" applyBorder="1" applyAlignment="1" applyProtection="1">
      <alignment horizontal="center"/>
      <protection hidden="1"/>
    </xf>
    <xf numFmtId="1" fontId="40" fillId="24" borderId="25" xfId="0" applyNumberFormat="1" applyFont="1" applyFill="1" applyBorder="1" applyAlignment="1" applyProtection="1">
      <alignment horizontal="center"/>
      <protection hidden="1"/>
    </xf>
    <xf numFmtId="0" fontId="41" fillId="25" borderId="31" xfId="48" applyFont="1" applyFill="1" applyBorder="1" applyAlignment="1" applyProtection="1">
      <alignment horizontal="left" vertical="center"/>
      <protection hidden="1"/>
    </xf>
    <xf numFmtId="0" fontId="40" fillId="25" borderId="32" xfId="0" applyFont="1" applyFill="1" applyBorder="1" applyAlignment="1" applyProtection="1">
      <alignment/>
      <protection hidden="1"/>
    </xf>
    <xf numFmtId="1" fontId="43" fillId="24" borderId="30" xfId="48" applyNumberFormat="1" applyFont="1" applyFill="1" applyBorder="1" applyAlignment="1" applyProtection="1">
      <alignment horizontal="center" vertical="center"/>
      <protection hidden="1"/>
    </xf>
    <xf numFmtId="0" fontId="41" fillId="24" borderId="29" xfId="48" applyFont="1" applyFill="1" applyBorder="1" applyAlignment="1" applyProtection="1">
      <alignment horizontal="left"/>
      <protection locked="0"/>
    </xf>
    <xf numFmtId="0" fontId="41" fillId="24" borderId="30" xfId="48" applyFont="1" applyFill="1" applyBorder="1" applyAlignment="1">
      <alignment horizontal="right" vertical="center" wrapText="1"/>
      <protection/>
    </xf>
    <xf numFmtId="0" fontId="40" fillId="24" borderId="24" xfId="0" applyFont="1" applyFill="1" applyBorder="1" applyAlignment="1">
      <alignment horizontal="right" wrapText="1"/>
    </xf>
    <xf numFmtId="14" fontId="40" fillId="24" borderId="17" xfId="0" applyNumberFormat="1" applyFont="1" applyFill="1" applyBorder="1" applyAlignment="1">
      <alignment horizontal="center"/>
    </xf>
    <xf numFmtId="0" fontId="40" fillId="24" borderId="18" xfId="0" applyFont="1" applyFill="1" applyBorder="1" applyAlignment="1">
      <alignment horizontal="center"/>
    </xf>
    <xf numFmtId="0" fontId="40" fillId="24" borderId="16" xfId="0" applyFont="1" applyFill="1" applyBorder="1" applyAlignment="1">
      <alignment horizontal="center"/>
    </xf>
    <xf numFmtId="0" fontId="40" fillId="24" borderId="13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40" fillId="24" borderId="13" xfId="0" applyFont="1" applyFill="1" applyBorder="1" applyAlignment="1">
      <alignment horizontal="right"/>
    </xf>
    <xf numFmtId="0" fontId="40" fillId="24" borderId="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1" fillId="24" borderId="20" xfId="0" applyFont="1" applyFill="1" applyBorder="1" applyAlignment="1">
      <alignment horizontal="center"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50" fillId="25" borderId="20" xfId="49" applyFont="1" applyFill="1" applyBorder="1" applyAlignment="1" applyProtection="1">
      <alignment horizontal="right"/>
      <protection hidden="1"/>
    </xf>
    <xf numFmtId="0" fontId="50" fillId="25" borderId="21" xfId="49" applyFont="1" applyFill="1" applyBorder="1" applyAlignment="1" applyProtection="1">
      <alignment horizontal="right"/>
      <protection hidden="1"/>
    </xf>
    <xf numFmtId="0" fontId="43" fillId="25" borderId="21" xfId="0" applyFont="1" applyFill="1" applyBorder="1" applyAlignment="1" applyProtection="1">
      <alignment horizontal="center"/>
      <protection hidden="1"/>
    </xf>
    <xf numFmtId="0" fontId="40" fillId="25" borderId="21" xfId="0" applyFont="1" applyFill="1" applyBorder="1" applyAlignment="1" applyProtection="1">
      <alignment horizontal="center"/>
      <protection hidden="1"/>
    </xf>
    <xf numFmtId="0" fontId="40" fillId="25" borderId="22" xfId="0" applyFont="1" applyFill="1" applyBorder="1" applyAlignment="1" applyProtection="1">
      <alignment horizontal="center"/>
      <protection hidden="1"/>
    </xf>
    <xf numFmtId="0" fontId="50" fillId="25" borderId="30" xfId="49" applyFont="1" applyFill="1" applyBorder="1" applyAlignment="1" applyProtection="1">
      <alignment horizontal="right"/>
      <protection hidden="1"/>
    </xf>
    <xf numFmtId="0" fontId="40" fillId="25" borderId="24" xfId="0" applyFont="1" applyFill="1" applyBorder="1" applyAlignment="1" applyProtection="1">
      <alignment/>
      <protection hidden="1"/>
    </xf>
    <xf numFmtId="0" fontId="41" fillId="24" borderId="29" xfId="48" applyFont="1" applyFill="1" applyBorder="1" applyAlignment="1">
      <alignment horizontal="center" vertical="center" wrapText="1"/>
      <protection/>
    </xf>
    <xf numFmtId="0" fontId="43" fillId="24" borderId="45" xfId="0" applyFont="1" applyFill="1" applyBorder="1" applyAlignment="1">
      <alignment horizontal="center"/>
    </xf>
    <xf numFmtId="0" fontId="43" fillId="24" borderId="10" xfId="0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/>
    </xf>
    <xf numFmtId="0" fontId="40" fillId="24" borderId="11" xfId="0" applyFont="1" applyFill="1" applyBorder="1" applyAlignment="1">
      <alignment horizontal="center"/>
    </xf>
    <xf numFmtId="173" fontId="50" fillId="25" borderId="24" xfId="49" applyNumberFormat="1" applyFont="1" applyFill="1" applyBorder="1" applyAlignment="1" applyProtection="1">
      <alignment horizontal="center"/>
      <protection hidden="1"/>
    </xf>
    <xf numFmtId="0" fontId="43" fillId="25" borderId="25" xfId="0" applyFont="1" applyFill="1" applyBorder="1" applyAlignment="1" applyProtection="1">
      <alignment/>
      <protection hidden="1"/>
    </xf>
    <xf numFmtId="14" fontId="43" fillId="19" borderId="0" xfId="0" applyNumberFormat="1" applyFont="1" applyFill="1" applyBorder="1" applyAlignment="1">
      <alignment horizontal="left" shrinkToFit="1"/>
    </xf>
    <xf numFmtId="0" fontId="40" fillId="0" borderId="0" xfId="0" applyFont="1" applyAlignment="1">
      <alignment shrinkToFit="1"/>
    </xf>
    <xf numFmtId="0" fontId="41" fillId="19" borderId="13" xfId="48" applyFont="1" applyFill="1" applyBorder="1" applyAlignment="1">
      <alignment horizontal="right" shrinkToFit="1"/>
      <protection/>
    </xf>
    <xf numFmtId="0" fontId="40" fillId="19" borderId="0" xfId="0" applyFont="1" applyFill="1" applyBorder="1" applyAlignment="1">
      <alignment horizontal="right" shrinkToFit="1"/>
    </xf>
    <xf numFmtId="0" fontId="43" fillId="24" borderId="30" xfId="48" applyFont="1" applyFill="1" applyBorder="1" applyAlignment="1" applyProtection="1">
      <alignment horizontal="left" vertical="center"/>
      <protection locked="0"/>
    </xf>
    <xf numFmtId="0" fontId="43" fillId="24" borderId="24" xfId="48" applyFont="1" applyFill="1" applyBorder="1" applyAlignment="1" applyProtection="1">
      <alignment horizontal="left" vertical="center"/>
      <protection locked="0"/>
    </xf>
    <xf numFmtId="0" fontId="43" fillId="24" borderId="25" xfId="48" applyFont="1" applyFill="1" applyBorder="1" applyAlignment="1" applyProtection="1">
      <alignment horizontal="left" vertical="center"/>
      <protection locked="0"/>
    </xf>
    <xf numFmtId="0" fontId="43" fillId="24" borderId="0" xfId="48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250</xdr:row>
      <xdr:rowOff>47625</xdr:rowOff>
    </xdr:from>
    <xdr:to>
      <xdr:col>6</xdr:col>
      <xdr:colOff>628650</xdr:colOff>
      <xdr:row>254</xdr:row>
      <xdr:rowOff>161925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1"/>
  <sheetViews>
    <sheetView tabSelected="1" zoomScalePageLayoutView="0" workbookViewId="0" topLeftCell="A250">
      <selection activeCell="C276" sqref="C276"/>
    </sheetView>
  </sheetViews>
  <sheetFormatPr defaultColWidth="9.140625" defaultRowHeight="12.75" outlineLevelRow="1"/>
  <cols>
    <col min="1" max="1" width="17.8515625" style="4" bestFit="1" customWidth="1"/>
    <col min="2" max="2" width="11.00390625" style="4" bestFit="1" customWidth="1"/>
    <col min="3" max="3" width="15.28125" style="4" customWidth="1"/>
    <col min="4" max="4" width="11.8515625" style="4" bestFit="1" customWidth="1"/>
    <col min="5" max="5" width="12.00390625" style="4" bestFit="1" customWidth="1"/>
    <col min="6" max="6" width="13.00390625" style="4" customWidth="1"/>
    <col min="7" max="7" width="13.57421875" style="4" customWidth="1"/>
    <col min="8" max="8" width="5.00390625" style="4" customWidth="1"/>
    <col min="9" max="9" width="8.28125" style="4" customWidth="1"/>
    <col min="10" max="10" width="7.00390625" style="4" customWidth="1"/>
    <col min="11" max="11" width="6.28125" style="4" customWidth="1"/>
    <col min="12" max="12" width="1.57421875" style="4" customWidth="1"/>
    <col min="13" max="13" width="0.85546875" style="54" customWidth="1"/>
    <col min="14" max="14" width="0.71875" style="4" customWidth="1"/>
    <col min="15" max="15" width="19.57421875" style="137" bestFit="1" customWidth="1"/>
    <col min="16" max="16" width="8.28125" style="137" bestFit="1" customWidth="1"/>
    <col min="17" max="17" width="9.57421875" style="137" bestFit="1" customWidth="1"/>
    <col min="18" max="19" width="9.140625" style="95" customWidth="1"/>
    <col min="20" max="20" width="10.140625" style="95" bestFit="1" customWidth="1"/>
    <col min="21" max="34" width="9.140625" style="95" customWidth="1"/>
    <col min="35" max="37" width="9.140625" style="137" customWidth="1"/>
    <col min="38" max="16384" width="9.140625" style="4" customWidth="1"/>
  </cols>
  <sheetData>
    <row r="1" spans="1:13" ht="12.75" hidden="1" outlineLevel="1">
      <c r="A1" s="196" t="s">
        <v>2</v>
      </c>
      <c r="B1" s="185"/>
      <c r="C1" s="185"/>
      <c r="D1" s="1"/>
      <c r="E1" s="1"/>
      <c r="F1" s="2"/>
      <c r="G1" s="3" t="s">
        <v>12</v>
      </c>
      <c r="K1" s="5" t="s">
        <v>290</v>
      </c>
      <c r="L1" s="5" t="s">
        <v>17</v>
      </c>
      <c r="M1" s="6" t="s">
        <v>18</v>
      </c>
    </row>
    <row r="2" spans="1:13" ht="12.75" hidden="1" outlineLevel="1">
      <c r="A2" s="7" t="s">
        <v>1</v>
      </c>
      <c r="B2" s="8">
        <v>200</v>
      </c>
      <c r="C2" s="9"/>
      <c r="D2" s="9"/>
      <c r="E2" s="9"/>
      <c r="F2" s="10"/>
      <c r="G2" s="11"/>
      <c r="K2" s="12"/>
      <c r="L2" s="12"/>
      <c r="M2" s="13"/>
    </row>
    <row r="3" spans="1:13" ht="12.75" hidden="1" outlineLevel="1">
      <c r="A3" s="14"/>
      <c r="B3" s="9"/>
      <c r="C3" s="15" t="s">
        <v>277</v>
      </c>
      <c r="D3" s="16">
        <v>0</v>
      </c>
      <c r="E3" s="9"/>
      <c r="F3" s="10"/>
      <c r="G3" s="17" t="s">
        <v>269</v>
      </c>
      <c r="K3" s="12" t="s">
        <v>328</v>
      </c>
      <c r="L3" s="12" t="s">
        <v>19</v>
      </c>
      <c r="M3" s="13">
        <v>1</v>
      </c>
    </row>
    <row r="4" spans="1:13" ht="18.75" hidden="1" outlineLevel="1">
      <c r="A4" s="18" t="s">
        <v>3</v>
      </c>
      <c r="B4" s="16" t="s">
        <v>4</v>
      </c>
      <c r="C4" s="16" t="s">
        <v>5</v>
      </c>
      <c r="D4" s="16" t="s">
        <v>10</v>
      </c>
      <c r="E4" s="19" t="s">
        <v>288</v>
      </c>
      <c r="F4" s="20" t="s">
        <v>11</v>
      </c>
      <c r="G4" s="17" t="s">
        <v>0</v>
      </c>
      <c r="K4" s="12" t="s">
        <v>329</v>
      </c>
      <c r="L4" s="12" t="s">
        <v>50</v>
      </c>
      <c r="M4" s="13">
        <v>2</v>
      </c>
    </row>
    <row r="5" spans="1:13" ht="12.75" hidden="1" outlineLevel="1">
      <c r="A5" s="18"/>
      <c r="B5" s="16"/>
      <c r="C5" s="16"/>
      <c r="D5" s="9"/>
      <c r="E5" s="9"/>
      <c r="F5" s="10"/>
      <c r="G5" s="17" t="s">
        <v>275</v>
      </c>
      <c r="K5" s="12" t="s">
        <v>330</v>
      </c>
      <c r="L5" s="12" t="s">
        <v>110</v>
      </c>
      <c r="M5" s="13">
        <v>3</v>
      </c>
    </row>
    <row r="6" spans="1:13" ht="14.25" hidden="1" outlineLevel="1">
      <c r="A6" s="21" t="s">
        <v>297</v>
      </c>
      <c r="B6" s="22">
        <v>0</v>
      </c>
      <c r="C6" s="23">
        <f>B2-(B2/100*B6)</f>
        <v>200</v>
      </c>
      <c r="D6" s="24">
        <f>COUNTIF(C276:C306,A6)</f>
        <v>0</v>
      </c>
      <c r="E6" s="25">
        <f>(C6/100*D3)*I63</f>
        <v>0</v>
      </c>
      <c r="F6" s="26">
        <f aca="true" t="shared" si="0" ref="F6:F11">(D6*C6)-E6</f>
        <v>0</v>
      </c>
      <c r="G6" s="17" t="s">
        <v>13</v>
      </c>
      <c r="K6" s="12" t="s">
        <v>331</v>
      </c>
      <c r="L6" s="12" t="s">
        <v>151</v>
      </c>
      <c r="M6" s="13">
        <v>4</v>
      </c>
    </row>
    <row r="7" spans="1:13" ht="14.25" hidden="1" outlineLevel="1">
      <c r="A7" s="21" t="s">
        <v>294</v>
      </c>
      <c r="B7" s="22">
        <v>40</v>
      </c>
      <c r="C7" s="23">
        <f>B2-(B2/100*B7)</f>
        <v>120</v>
      </c>
      <c r="D7" s="24">
        <f>COUNTIF(C276:C306,A7)</f>
        <v>0</v>
      </c>
      <c r="E7" s="25">
        <f>(C7/100*D3)*J63</f>
        <v>0</v>
      </c>
      <c r="F7" s="26">
        <f t="shared" si="0"/>
        <v>0</v>
      </c>
      <c r="G7" s="17" t="s">
        <v>270</v>
      </c>
      <c r="K7" s="12" t="s">
        <v>332</v>
      </c>
      <c r="L7" s="12" t="s">
        <v>80</v>
      </c>
      <c r="M7" s="13">
        <v>5</v>
      </c>
    </row>
    <row r="8" spans="1:13" ht="14.25" hidden="1" outlineLevel="1">
      <c r="A8" s="21" t="s">
        <v>302</v>
      </c>
      <c r="B8" s="22">
        <v>100</v>
      </c>
      <c r="C8" s="23">
        <f>B2-(B2/100*B8)</f>
        <v>0</v>
      </c>
      <c r="D8" s="27">
        <f>COUNTIF(C276:C306,A8)</f>
        <v>0</v>
      </c>
      <c r="E8" s="25">
        <f>(C8/100*D3)*F63</f>
        <v>0</v>
      </c>
      <c r="F8" s="26">
        <f t="shared" si="0"/>
        <v>0</v>
      </c>
      <c r="G8" s="17" t="s">
        <v>276</v>
      </c>
      <c r="K8" s="12" t="s">
        <v>333</v>
      </c>
      <c r="L8" s="12" t="s">
        <v>191</v>
      </c>
      <c r="M8" s="13">
        <v>6</v>
      </c>
    </row>
    <row r="9" spans="1:13" ht="14.25" hidden="1" outlineLevel="1">
      <c r="A9" s="21" t="s">
        <v>304</v>
      </c>
      <c r="B9" s="22">
        <v>100</v>
      </c>
      <c r="C9" s="23">
        <f>B2-(B2/100*B9)</f>
        <v>0</v>
      </c>
      <c r="D9" s="27">
        <f>COUNTIF(C276:C306,A9)</f>
        <v>0</v>
      </c>
      <c r="E9" s="25">
        <f>(C9/100*D3)*G63</f>
        <v>0</v>
      </c>
      <c r="F9" s="26">
        <f t="shared" si="0"/>
        <v>0</v>
      </c>
      <c r="G9" s="17" t="s">
        <v>14</v>
      </c>
      <c r="K9" s="12" t="s">
        <v>334</v>
      </c>
      <c r="L9" s="12" t="s">
        <v>111</v>
      </c>
      <c r="M9" s="13">
        <v>7</v>
      </c>
    </row>
    <row r="10" spans="1:13" ht="14.25" hidden="1" outlineLevel="1">
      <c r="A10" s="21" t="s">
        <v>303</v>
      </c>
      <c r="B10" s="22">
        <v>100</v>
      </c>
      <c r="C10" s="23">
        <f>B2-(B2/100*B10)</f>
        <v>0</v>
      </c>
      <c r="D10" s="27">
        <f>COUNTIF(C276:C306,A10)</f>
        <v>0</v>
      </c>
      <c r="E10" s="25">
        <f>(C10/100*D3)*H63</f>
        <v>0</v>
      </c>
      <c r="F10" s="26">
        <f t="shared" si="0"/>
        <v>0</v>
      </c>
      <c r="G10" s="17" t="s">
        <v>271</v>
      </c>
      <c r="K10" s="12" t="s">
        <v>335</v>
      </c>
      <c r="L10" s="12" t="s">
        <v>20</v>
      </c>
      <c r="M10" s="13">
        <v>8</v>
      </c>
    </row>
    <row r="11" spans="1:13" ht="14.25" hidden="1" outlineLevel="1">
      <c r="A11" s="21" t="s">
        <v>298</v>
      </c>
      <c r="B11" s="22">
        <v>0</v>
      </c>
      <c r="C11" s="23">
        <f>B2-(B2/100*B11)</f>
        <v>200</v>
      </c>
      <c r="D11" s="27">
        <f>COUNTIF(C276:C306,A11)</f>
        <v>0</v>
      </c>
      <c r="E11" s="25">
        <v>0</v>
      </c>
      <c r="F11" s="26">
        <f t="shared" si="0"/>
        <v>0</v>
      </c>
      <c r="G11" s="17" t="s">
        <v>15</v>
      </c>
      <c r="K11" s="12" t="s">
        <v>336</v>
      </c>
      <c r="L11" s="12" t="s">
        <v>51</v>
      </c>
      <c r="M11" s="13">
        <v>9</v>
      </c>
    </row>
    <row r="12" spans="1:13" ht="14.25" hidden="1" outlineLevel="1">
      <c r="A12" s="21" t="s">
        <v>299</v>
      </c>
      <c r="B12" s="22">
        <v>0</v>
      </c>
      <c r="C12" s="23">
        <f>B2-(B2/100*B12)</f>
        <v>200</v>
      </c>
      <c r="D12" s="27">
        <f>COUNTIF(C276:C306,A12)</f>
        <v>0</v>
      </c>
      <c r="E12" s="25">
        <v>0</v>
      </c>
      <c r="F12" s="26">
        <f>D12*C12</f>
        <v>0</v>
      </c>
      <c r="G12" s="17" t="s">
        <v>272</v>
      </c>
      <c r="K12" s="12" t="s">
        <v>337</v>
      </c>
      <c r="L12" s="12" t="s">
        <v>81</v>
      </c>
      <c r="M12" s="13">
        <v>10</v>
      </c>
    </row>
    <row r="13" spans="1:13" ht="15" hidden="1" outlineLevel="1" thickBot="1">
      <c r="A13" s="21" t="s">
        <v>300</v>
      </c>
      <c r="B13" s="22">
        <v>0</v>
      </c>
      <c r="C13" s="23">
        <f>B2-(B2/100*B13)</f>
        <v>200</v>
      </c>
      <c r="D13" s="27">
        <f>COUNTIF(C276:C306,A13)</f>
        <v>0</v>
      </c>
      <c r="E13" s="25">
        <v>0</v>
      </c>
      <c r="F13" s="26">
        <f>D13*C13</f>
        <v>0</v>
      </c>
      <c r="G13" s="28" t="s">
        <v>16</v>
      </c>
      <c r="K13" s="12" t="s">
        <v>338</v>
      </c>
      <c r="L13" s="12" t="s">
        <v>152</v>
      </c>
      <c r="M13" s="13">
        <v>11</v>
      </c>
    </row>
    <row r="14" spans="1:13" ht="15" hidden="1" outlineLevel="1" thickBot="1">
      <c r="A14" s="29"/>
      <c r="B14" s="30"/>
      <c r="C14" s="31"/>
      <c r="D14" s="32"/>
      <c r="E14" s="33"/>
      <c r="F14" s="34">
        <f>D14*C14</f>
        <v>0</v>
      </c>
      <c r="G14" s="35" t="s">
        <v>293</v>
      </c>
      <c r="K14" s="12" t="s">
        <v>339</v>
      </c>
      <c r="L14" s="12" t="s">
        <v>192</v>
      </c>
      <c r="M14" s="13">
        <v>12</v>
      </c>
    </row>
    <row r="15" spans="1:13" ht="12.75" hidden="1" outlineLevel="1" thickBot="1">
      <c r="A15" s="36"/>
      <c r="B15" s="37"/>
      <c r="C15" s="38"/>
      <c r="D15" s="39"/>
      <c r="E15" s="37"/>
      <c r="F15" s="40"/>
      <c r="G15" s="35" t="s">
        <v>273</v>
      </c>
      <c r="K15" s="12" t="s">
        <v>340</v>
      </c>
      <c r="L15" s="12" t="s">
        <v>112</v>
      </c>
      <c r="M15" s="13">
        <v>13</v>
      </c>
    </row>
    <row r="16" spans="11:13" ht="12" hidden="1" outlineLevel="1">
      <c r="K16" s="12" t="s">
        <v>341</v>
      </c>
      <c r="L16" s="12" t="s">
        <v>231</v>
      </c>
      <c r="M16" s="13">
        <v>14</v>
      </c>
    </row>
    <row r="17" spans="11:13" ht="12" hidden="1" outlineLevel="1">
      <c r="K17" s="12" t="s">
        <v>342</v>
      </c>
      <c r="L17" s="12" t="s">
        <v>21</v>
      </c>
      <c r="M17" s="13">
        <v>15</v>
      </c>
    </row>
    <row r="18" spans="1:13" ht="12.75" hidden="1" outlineLevel="1">
      <c r="A18" s="41"/>
      <c r="B18" s="42"/>
      <c r="C18" s="9"/>
      <c r="D18" s="9"/>
      <c r="E18" s="9"/>
      <c r="K18" s="12" t="s">
        <v>343</v>
      </c>
      <c r="L18" s="12" t="s">
        <v>52</v>
      </c>
      <c r="M18" s="13">
        <v>16</v>
      </c>
    </row>
    <row r="19" spans="1:13" ht="12.75" hidden="1" outlineLevel="1" thickBot="1">
      <c r="A19" s="43"/>
      <c r="B19" s="44"/>
      <c r="C19" s="45"/>
      <c r="D19" s="45"/>
      <c r="E19" s="45"/>
      <c r="F19" s="45"/>
      <c r="K19" s="12" t="s">
        <v>344</v>
      </c>
      <c r="L19" s="12" t="s">
        <v>153</v>
      </c>
      <c r="M19" s="13">
        <v>17</v>
      </c>
    </row>
    <row r="20" spans="1:13" ht="12.75" hidden="1" outlineLevel="1">
      <c r="A20" s="183" t="s">
        <v>265</v>
      </c>
      <c r="B20" s="184"/>
      <c r="C20" s="185"/>
      <c r="D20" s="186"/>
      <c r="E20" s="46" t="s">
        <v>291</v>
      </c>
      <c r="F20" s="47"/>
      <c r="K20" s="12" t="s">
        <v>345</v>
      </c>
      <c r="L20" s="12" t="s">
        <v>193</v>
      </c>
      <c r="M20" s="13">
        <v>18</v>
      </c>
    </row>
    <row r="21" spans="1:13" ht="12.75" hidden="1" outlineLevel="1" thickBot="1">
      <c r="A21" s="205">
        <v>43944</v>
      </c>
      <c r="B21" s="206"/>
      <c r="C21" s="206"/>
      <c r="D21" s="207"/>
      <c r="E21" s="48" t="s">
        <v>292</v>
      </c>
      <c r="F21" s="47"/>
      <c r="K21" s="12" t="s">
        <v>346</v>
      </c>
      <c r="L21" s="12" t="s">
        <v>113</v>
      </c>
      <c r="M21" s="13">
        <v>19</v>
      </c>
    </row>
    <row r="22" spans="1:13" ht="12" hidden="1" outlineLevel="1">
      <c r="A22" s="49"/>
      <c r="B22" s="49"/>
      <c r="C22" s="47"/>
      <c r="D22" s="47"/>
      <c r="E22" s="47"/>
      <c r="F22" s="47"/>
      <c r="K22" s="12" t="s">
        <v>347</v>
      </c>
      <c r="L22" s="12" t="s">
        <v>82</v>
      </c>
      <c r="M22" s="13">
        <v>20</v>
      </c>
    </row>
    <row r="23" spans="1:13" ht="12" hidden="1" outlineLevel="1">
      <c r="A23" s="49"/>
      <c r="B23" s="49"/>
      <c r="C23" s="47"/>
      <c r="D23" s="47"/>
      <c r="E23" s="47"/>
      <c r="F23" s="47"/>
      <c r="K23" s="12" t="s">
        <v>348</v>
      </c>
      <c r="L23" s="12" t="s">
        <v>22</v>
      </c>
      <c r="M23" s="13">
        <v>21</v>
      </c>
    </row>
    <row r="24" spans="1:13" ht="12" hidden="1" outlineLevel="1">
      <c r="A24" s="49"/>
      <c r="B24" s="49"/>
      <c r="C24" s="47"/>
      <c r="D24" s="47"/>
      <c r="E24" s="47"/>
      <c r="F24" s="47"/>
      <c r="K24" s="12" t="s">
        <v>349</v>
      </c>
      <c r="L24" s="12" t="s">
        <v>154</v>
      </c>
      <c r="M24" s="13">
        <v>22</v>
      </c>
    </row>
    <row r="25" spans="1:13" ht="12" hidden="1" outlineLevel="1">
      <c r="A25" s="49"/>
      <c r="B25" s="49"/>
      <c r="C25" s="47"/>
      <c r="D25" s="47"/>
      <c r="E25" s="47"/>
      <c r="F25" s="47"/>
      <c r="K25" s="12" t="s">
        <v>350</v>
      </c>
      <c r="L25" s="12" t="s">
        <v>194</v>
      </c>
      <c r="M25" s="13">
        <v>23</v>
      </c>
    </row>
    <row r="26" spans="4:13" ht="12.75" hidden="1" outlineLevel="1" thickBot="1">
      <c r="D26" s="47"/>
      <c r="E26" s="47"/>
      <c r="F26" s="47"/>
      <c r="K26" s="12" t="s">
        <v>351</v>
      </c>
      <c r="L26" s="12" t="s">
        <v>53</v>
      </c>
      <c r="M26" s="13">
        <v>24</v>
      </c>
    </row>
    <row r="27" spans="1:13" ht="13.5" hidden="1" outlineLevel="1" thickBot="1">
      <c r="A27" s="183" t="s">
        <v>278</v>
      </c>
      <c r="B27" s="184"/>
      <c r="C27" s="212"/>
      <c r="D27" s="212"/>
      <c r="E27" s="213"/>
      <c r="F27" s="47"/>
      <c r="K27" s="12" t="s">
        <v>352</v>
      </c>
      <c r="L27" s="12" t="s">
        <v>83</v>
      </c>
      <c r="M27" s="51">
        <v>25</v>
      </c>
    </row>
    <row r="28" spans="1:12" ht="12" hidden="1" outlineLevel="1">
      <c r="A28" s="210" t="s">
        <v>264</v>
      </c>
      <c r="B28" s="211"/>
      <c r="C28" s="211"/>
      <c r="D28" s="52">
        <f>A21</f>
        <v>43944</v>
      </c>
      <c r="E28" s="53"/>
      <c r="F28" s="47"/>
      <c r="L28" s="12" t="s">
        <v>242</v>
      </c>
    </row>
    <row r="29" spans="1:12" ht="12.75" hidden="1" outlineLevel="1" thickBot="1">
      <c r="A29" s="208" t="s">
        <v>266</v>
      </c>
      <c r="B29" s="209"/>
      <c r="C29" s="209"/>
      <c r="D29" s="22"/>
      <c r="E29" s="53"/>
      <c r="F29" s="47"/>
      <c r="L29" s="12" t="s">
        <v>114</v>
      </c>
    </row>
    <row r="30" spans="1:12" ht="12.75" hidden="1" outlineLevel="1" thickBot="1">
      <c r="A30" s="55"/>
      <c r="B30" s="56"/>
      <c r="C30" s="22"/>
      <c r="D30" s="22"/>
      <c r="E30" s="53"/>
      <c r="F30" s="214" t="s">
        <v>279</v>
      </c>
      <c r="G30" s="215"/>
      <c r="H30" s="215"/>
      <c r="I30" s="215"/>
      <c r="J30" s="216"/>
      <c r="K30" s="57"/>
      <c r="L30" s="58" t="s">
        <v>23</v>
      </c>
    </row>
    <row r="31" spans="1:12" ht="12.75" hidden="1" outlineLevel="1" thickBot="1">
      <c r="A31" s="59" t="s">
        <v>268</v>
      </c>
      <c r="B31" s="60" t="s">
        <v>7</v>
      </c>
      <c r="C31" s="61" t="s">
        <v>8</v>
      </c>
      <c r="D31" s="62" t="s">
        <v>9</v>
      </c>
      <c r="E31" s="63" t="s">
        <v>274</v>
      </c>
      <c r="F31" s="64" t="s">
        <v>286</v>
      </c>
      <c r="G31" s="65" t="s">
        <v>285</v>
      </c>
      <c r="H31" s="66" t="s">
        <v>284</v>
      </c>
      <c r="I31" s="67" t="s">
        <v>287</v>
      </c>
      <c r="J31" s="67" t="s">
        <v>289</v>
      </c>
      <c r="K31" s="68"/>
      <c r="L31" s="58" t="s">
        <v>54</v>
      </c>
    </row>
    <row r="32" spans="1:12" ht="12" hidden="1" outlineLevel="1">
      <c r="A32" s="69">
        <v>1</v>
      </c>
      <c r="B32" s="70">
        <f>IF(D28-D276&lt;1095,1,"")</f>
      </c>
      <c r="C32" s="22">
        <f>IF(AND(D28-D276&gt;=1095,D28-D276&lt;2190),1,"")</f>
      </c>
      <c r="D32" s="53">
        <f>IF(AND(D28-D276&gt;=2191,D28-D276&lt;4382),1,"")</f>
      </c>
      <c r="E32" s="71" t="str">
        <f>IF(AND(B32="",C32="",D32=""),"Adulto","Bambino")</f>
        <v>Adulto</v>
      </c>
      <c r="F32" s="69">
        <f>IF(B32=1,IF(M276=C250+1,1,""),"")</f>
      </c>
      <c r="G32" s="22">
        <f>IF(C32=1,IF(M276=C250+1,1,""),"")</f>
      </c>
      <c r="H32" s="22">
        <f>IF(D32=1,IF(M276=C250+1,1,""),"")</f>
      </c>
      <c r="I32" s="22">
        <f>IF(J32&lt;&gt;1,IF(E32="Adulto",IF(M276=C250+1,1,""),""),"")</f>
      </c>
      <c r="J32" s="53">
        <f>IF(C276="Ospite (12-99 anni)",IF(M276=C250+1,1,""),"")</f>
      </c>
      <c r="K32" s="53"/>
      <c r="L32" s="12" t="s">
        <v>155</v>
      </c>
    </row>
    <row r="33" spans="1:12" ht="12" hidden="1" outlineLevel="1">
      <c r="A33" s="69">
        <v>2</v>
      </c>
      <c r="B33" s="70">
        <f>IF(D28-D277&lt;1095,1,"")</f>
      </c>
      <c r="C33" s="22">
        <f>IF(AND(D28-D277&gt;=1095,D28-D277&lt;2190),1,"")</f>
      </c>
      <c r="D33" s="53">
        <f>IF(AND(D28-D277&gt;=2191,D28-D277&lt;4382),1,"")</f>
      </c>
      <c r="E33" s="71" t="str">
        <f aca="true" t="shared" si="1" ref="E33:E62">IF(AND(B33="",C33="",D33=""),"Adulto","Bambino")</f>
        <v>Adulto</v>
      </c>
      <c r="F33" s="69">
        <f>IF(B33=1,IF(M277=C250+1,1,""),"")</f>
      </c>
      <c r="G33" s="22">
        <f>IF(C33=1,IF(M277=C250+1,1,""),"")</f>
      </c>
      <c r="H33" s="22">
        <f>IF(D33=1,IF(M277=C250+1,1,""),"")</f>
      </c>
      <c r="I33" s="22">
        <f>IF(J33&lt;&gt;1,IF(E33="Adulto",IF(M277=C250+1,1,""),""),"")</f>
      </c>
      <c r="J33" s="53">
        <f>IF(C277="Ospite (12-99 anni)",IF(M277=C250+1,1,""),"")</f>
      </c>
      <c r="K33" s="53"/>
      <c r="L33" s="12" t="s">
        <v>84</v>
      </c>
    </row>
    <row r="34" spans="1:12" ht="12" hidden="1" outlineLevel="1">
      <c r="A34" s="69">
        <v>3</v>
      </c>
      <c r="B34" s="70">
        <f>IF(D28-D278&lt;1095,1,"")</f>
      </c>
      <c r="C34" s="22">
        <f>IF(AND(D28-D278&gt;=1095,D28-D278&lt;2190),1,"")</f>
      </c>
      <c r="D34" s="53">
        <f>IF(AND(D28-D278&gt;=2191,D28-D278&lt;4382),1,"")</f>
      </c>
      <c r="E34" s="71" t="str">
        <f t="shared" si="1"/>
        <v>Adulto</v>
      </c>
      <c r="F34" s="69">
        <f>IF(B34=1,IF(M278=C250+1,1,""),"")</f>
      </c>
      <c r="G34" s="22">
        <f>IF(C34=1,IF(M278=C250+1,1,""),"")</f>
      </c>
      <c r="H34" s="22">
        <f>IF(D34=1,IF(M278=C250+1,1,""),"")</f>
      </c>
      <c r="I34" s="22">
        <f>IF(J34&lt;&gt;1,IF(E34="Adulto",IF(M278=C250+1,1,""),""),"")</f>
      </c>
      <c r="J34" s="53">
        <f>IF(C278="Ospite (12-99 anni)",IF(M278=C250+1,1,""),"")</f>
      </c>
      <c r="K34" s="53"/>
      <c r="L34" s="12" t="s">
        <v>195</v>
      </c>
    </row>
    <row r="35" spans="1:12" ht="12" hidden="1" outlineLevel="1">
      <c r="A35" s="69">
        <v>4</v>
      </c>
      <c r="B35" s="70">
        <f>IF(D28-D279&lt;1095,1,"")</f>
      </c>
      <c r="C35" s="22">
        <f>IF(AND(D28-D279&gt;=1095,D28-D279&lt;2190),1,"")</f>
      </c>
      <c r="D35" s="53">
        <f>IF(AND(D28-D279&gt;=2191,D28-D279&lt;4382),1,"")</f>
      </c>
      <c r="E35" s="71" t="str">
        <f t="shared" si="1"/>
        <v>Adulto</v>
      </c>
      <c r="F35" s="69">
        <f>IF(B35=1,IF(M279=C250+1,1,""),"")</f>
      </c>
      <c r="G35" s="22">
        <f>IF(C35=1,IF(M279=C250+1,1,""),"")</f>
      </c>
      <c r="H35" s="22">
        <f>IF(D35=1,IF(M279=C250+1,1,""),"")</f>
      </c>
      <c r="I35" s="22">
        <f>IF(J35&lt;&gt;1,IF(E35="Adulto",IF(M279=C250+1,1,""),""),"")</f>
      </c>
      <c r="J35" s="53">
        <f>IF(C279="Ospite (12-99 anni)",IF(M279=C250+1,1,""),"")</f>
      </c>
      <c r="K35" s="53"/>
      <c r="L35" s="12" t="s">
        <v>115</v>
      </c>
    </row>
    <row r="36" spans="1:12" ht="12" hidden="1" outlineLevel="1">
      <c r="A36" s="69">
        <v>5</v>
      </c>
      <c r="B36" s="70">
        <f>IF(D28-D280&lt;1095,1,"")</f>
      </c>
      <c r="C36" s="22">
        <f>IF(AND(D28-D280&gt;=1095,D28-D280&lt;2190),1,"")</f>
      </c>
      <c r="D36" s="53">
        <f>IF(AND(D28-D280&gt;=2191,D28-D280&lt;4382),1,"")</f>
      </c>
      <c r="E36" s="71" t="str">
        <f t="shared" si="1"/>
        <v>Adulto</v>
      </c>
      <c r="F36" s="69">
        <f>IF(B36=1,IF(M280=C250+1,1,""),"")</f>
      </c>
      <c r="G36" s="22">
        <f>IF(C36=1,IF(M280=C250+1,1,""),"")</f>
      </c>
      <c r="H36" s="22">
        <f>IF(D36=1,IF(M280=C250+1,1,""),"")</f>
      </c>
      <c r="I36" s="22">
        <f>IF(J36&lt;&gt;1,IF(E36="Adulto",IF(M280=C250+1,1,""),""),"")</f>
      </c>
      <c r="J36" s="53">
        <f>IF(C280="Ospite (12-99 anni)",IF(M280=C250+1,1,""),"")</f>
      </c>
      <c r="K36" s="53"/>
      <c r="L36" s="12" t="s">
        <v>253</v>
      </c>
    </row>
    <row r="37" spans="1:12" ht="12" hidden="1" outlineLevel="1">
      <c r="A37" s="69">
        <v>6</v>
      </c>
      <c r="B37" s="70">
        <f>IF(D28-D281&lt;1095,1,"")</f>
      </c>
      <c r="C37" s="22">
        <f>IF(AND(D28-D281&gt;=1095,D28-D281&lt;2190),1,"")</f>
      </c>
      <c r="D37" s="53">
        <f>IF(AND(D28-D281&gt;=2191,D28-D281&lt;4382),1,"")</f>
      </c>
      <c r="E37" s="71" t="str">
        <f t="shared" si="1"/>
        <v>Adulto</v>
      </c>
      <c r="F37" s="69">
        <f>IF(B37=1,IF(M281=C250+1,1,""),"")</f>
      </c>
      <c r="G37" s="22">
        <f>IF(C37=1,IF(M281=C250+1,1,""),"")</f>
      </c>
      <c r="H37" s="22">
        <f>IF(D37=1,IF(M281=C250+1,1,""),"")</f>
      </c>
      <c r="I37" s="22">
        <f>IF(J37&lt;&gt;1,IF(E37="Adulto",IF(M281=C250+1,1,""),""),"")</f>
      </c>
      <c r="J37" s="53">
        <f>IF(C281="Ospite (12-99 anni)",IF(M281=C250+1,1,""),"")</f>
      </c>
      <c r="K37" s="53"/>
      <c r="L37" s="12" t="s">
        <v>24</v>
      </c>
    </row>
    <row r="38" spans="1:12" ht="12" hidden="1" outlineLevel="1">
      <c r="A38" s="69">
        <v>7</v>
      </c>
      <c r="B38" s="70">
        <f>IF(D28-D282&lt;1095,1,"")</f>
      </c>
      <c r="C38" s="22">
        <f>IF(AND(D28-D282&gt;=1095,D28-D282&lt;2190),1,"")</f>
      </c>
      <c r="D38" s="53">
        <f>IF(AND(D28-D282&gt;=2191,D28-D282&lt;4382),1,"")</f>
      </c>
      <c r="E38" s="71" t="str">
        <f t="shared" si="1"/>
        <v>Adulto</v>
      </c>
      <c r="F38" s="69">
        <f>IF(B38=1,IF(M282=C250+1,1,""),"")</f>
      </c>
      <c r="G38" s="22">
        <f>IF(C38=1,IF(M282=C250+1,1,""),"")</f>
      </c>
      <c r="H38" s="22">
        <f>IF(D38=1,IF(M282=C250+1,1,""),"")</f>
      </c>
      <c r="I38" s="22">
        <f>IF(J38&lt;&gt;1,IF(E38="Adulto",IF(M282=C250+1,1,""),""),"")</f>
      </c>
      <c r="J38" s="53">
        <f>IF(C282="Ospite (12-99 anni)",IF(M282=C250+1,1,""),"")</f>
      </c>
      <c r="K38" s="53"/>
      <c r="L38" s="12" t="s">
        <v>156</v>
      </c>
    </row>
    <row r="39" spans="1:12" ht="12" hidden="1" outlineLevel="1">
      <c r="A39" s="69">
        <v>8</v>
      </c>
      <c r="B39" s="70">
        <f>IF(D28-D283&lt;1095,1,"")</f>
      </c>
      <c r="C39" s="22">
        <f>IF(AND(D28-D283&gt;=1095,D28-D283&lt;2190),1,"")</f>
      </c>
      <c r="D39" s="53">
        <f>IF(AND(D28-D283&gt;=2191,D28-D283&lt;4382),1,"")</f>
      </c>
      <c r="E39" s="71" t="str">
        <f t="shared" si="1"/>
        <v>Adulto</v>
      </c>
      <c r="F39" s="69">
        <f>IF(B39=1,IF(M283=C250+1,1,""),"")</f>
      </c>
      <c r="G39" s="22">
        <f>IF(C39=1,IF(M283=C250+1,1,""),"")</f>
      </c>
      <c r="H39" s="22">
        <f>IF(D39=1,IF(M283=C250+1,1,""),"")</f>
      </c>
      <c r="I39" s="22">
        <f>IF(J39&lt;&gt;1,IF(E39="Adulto",IF(M283=C250+1,1,""),""),"")</f>
      </c>
      <c r="J39" s="53">
        <f>IF(C283="Ospite (12-99 anni)",IF(M283=C250+1,1,""),"")</f>
      </c>
      <c r="K39" s="53"/>
      <c r="L39" s="12" t="s">
        <v>196</v>
      </c>
    </row>
    <row r="40" spans="1:12" ht="12" hidden="1" outlineLevel="1">
      <c r="A40" s="69">
        <v>9</v>
      </c>
      <c r="B40" s="70">
        <f>IF(D28-D284&lt;1095,1,"")</f>
      </c>
      <c r="C40" s="22">
        <f>IF(AND(D28-D284&gt;=1095,D28-D284&lt;2190),1,"")</f>
      </c>
      <c r="D40" s="53">
        <f>IF(AND(D28-D284&gt;=2191,D28-D284&lt;4382),1,"")</f>
      </c>
      <c r="E40" s="71" t="str">
        <f t="shared" si="1"/>
        <v>Adulto</v>
      </c>
      <c r="F40" s="69">
        <f>IF(B40=1,IF(M284=C250+1,1,""),"")</f>
      </c>
      <c r="G40" s="22">
        <f>IF(C40=1,IF(M284=C250+1,1,""),"")</f>
      </c>
      <c r="H40" s="22">
        <f>IF(D40=1,IF(M284=C250+1,1,""),"")</f>
      </c>
      <c r="I40" s="22">
        <f>IF(J40&lt;&gt;1,IF(E40="Adulto",IF(M284=C250+1,1,""),""),"")</f>
      </c>
      <c r="J40" s="53">
        <f>IF(C284="Ospite (12-99 anni)",IF(M284=C250+1,1,""),"")</f>
      </c>
      <c r="K40" s="53"/>
      <c r="L40" s="12" t="s">
        <v>116</v>
      </c>
    </row>
    <row r="41" spans="1:12" ht="12" hidden="1" outlineLevel="1">
      <c r="A41" s="69">
        <v>10</v>
      </c>
      <c r="B41" s="70">
        <f>IF(D28-D285&lt;1095,1,"")</f>
      </c>
      <c r="C41" s="22">
        <f>IF(AND(D28-D285&gt;=1095,D28-D285&lt;2190),1,"")</f>
      </c>
      <c r="D41" s="53">
        <f>IF(AND(D28-D285&gt;=2191,D28-D285&lt;4382),1,"")</f>
      </c>
      <c r="E41" s="71" t="str">
        <f t="shared" si="1"/>
        <v>Adulto</v>
      </c>
      <c r="F41" s="69">
        <f>IF(B41=1,IF(M285=C250+1,1,""),"")</f>
      </c>
      <c r="G41" s="22">
        <f>IF(C41=1,IF(M285=C250+1,1,""),"")</f>
      </c>
      <c r="H41" s="22">
        <f>IF(D41=1,IF(M285=C250+1,1,""),"")</f>
      </c>
      <c r="I41" s="22">
        <f>IF(J41&lt;&gt;1,IF(E41="Adulto",IF(M285=C250+1,1,""),""),"")</f>
      </c>
      <c r="J41" s="53">
        <f>IF(C285="Ospite (12-99 anni)",IF(M285=C250+1,1,""),"")</f>
      </c>
      <c r="K41" s="53"/>
      <c r="L41" s="12" t="s">
        <v>157</v>
      </c>
    </row>
    <row r="42" spans="1:12" ht="12" hidden="1" outlineLevel="1">
      <c r="A42" s="69">
        <v>11</v>
      </c>
      <c r="B42" s="70">
        <f>IF(D28-D286&lt;1095,1,"")</f>
      </c>
      <c r="C42" s="22">
        <f>IF(AND(D28-D286&gt;=1095,D28-D286&lt;2190),1,"")</f>
      </c>
      <c r="D42" s="53">
        <f>IF(AND(D28-D286&gt;=2191,D28-D286&lt;4382),1,"")</f>
      </c>
      <c r="E42" s="71" t="str">
        <f t="shared" si="1"/>
        <v>Adulto</v>
      </c>
      <c r="F42" s="69">
        <f>IF(B42=1,IF(M286=C250+1,1,""),"")</f>
      </c>
      <c r="G42" s="22">
        <f>IF(C42=1,IF(M286=C250+1,1,""),"")</f>
      </c>
      <c r="H42" s="22">
        <f>IF(D42=1,IF(M286=C250+1,1,""),"")</f>
      </c>
      <c r="I42" s="22">
        <f>IF(J42&lt;&gt;1,IF(E42="Adulto",IF(M286=C250+1,1,""),""),"")</f>
      </c>
      <c r="J42" s="53">
        <f>IF(C286="Ospite (12-99 anni)",IF(M286=C250+1,1,""),"")</f>
      </c>
      <c r="K42" s="53"/>
      <c r="L42" s="12" t="s">
        <v>197</v>
      </c>
    </row>
    <row r="43" spans="1:12" ht="12" hidden="1" outlineLevel="1">
      <c r="A43" s="69">
        <v>12</v>
      </c>
      <c r="B43" s="70">
        <f>IF(D28-D287&lt;1095,1,"")</f>
      </c>
      <c r="C43" s="22">
        <f>IF(AND(D28-D287&gt;=1095,D28-D287&lt;2190),1,"")</f>
      </c>
      <c r="D43" s="53">
        <f>IF(AND(D28-D287&gt;=2191,D28-D287&lt;4382),1,"")</f>
      </c>
      <c r="E43" s="71" t="str">
        <f t="shared" si="1"/>
        <v>Adulto</v>
      </c>
      <c r="F43" s="69">
        <f>IF(B43=1,IF(M287=C250+1,1,""),"")</f>
      </c>
      <c r="G43" s="22">
        <f>IF(C43=1,IF(M287=C250+1,1,""),"")</f>
      </c>
      <c r="H43" s="22">
        <f>IF(D43=1,IF(M287=C250+1,1,""),"")</f>
      </c>
      <c r="I43" s="22">
        <f>IF(J43&lt;&gt;1,IF(E43="Adulto",IF(M287=C250+1,1,""),""),"")</f>
      </c>
      <c r="J43" s="53">
        <f>IF(C287="Ospite (12-99 anni)",IF(M287=C250+1,1,""),"")</f>
      </c>
      <c r="K43" s="53"/>
      <c r="L43" s="12" t="s">
        <v>55</v>
      </c>
    </row>
    <row r="44" spans="1:12" ht="12" hidden="1" outlineLevel="1">
      <c r="A44" s="69">
        <v>13</v>
      </c>
      <c r="B44" s="70">
        <f>IF(D28-D288&lt;1095,1,"")</f>
      </c>
      <c r="C44" s="22">
        <f>IF(AND(D28-D288&gt;=1095,D28-D288&lt;2190),1,"")</f>
      </c>
      <c r="D44" s="53">
        <f>IF(AND(D28-D288&gt;=2191,D28-D288&lt;4382),1,"")</f>
      </c>
      <c r="E44" s="71" t="str">
        <f t="shared" si="1"/>
        <v>Adulto</v>
      </c>
      <c r="F44" s="69">
        <f>IF(B44=1,IF(M288=C250+1,1,""),"")</f>
      </c>
      <c r="G44" s="22">
        <f>IF(C44=1,IF(M288=C250+1,1,""),"")</f>
      </c>
      <c r="H44" s="22">
        <f>IF(D44=1,IF(M288=C250+1,1,""),"")</f>
      </c>
      <c r="I44" s="22">
        <f>IF(J44&lt;&gt;1,IF(E44="Adulto",IF(M288=C250+1,1,""),""),"")</f>
      </c>
      <c r="J44" s="53">
        <f>IF(C288="Ospite (12-99 anni)",IF(M288=C250+1,1,""),"")</f>
      </c>
      <c r="K44" s="53"/>
      <c r="L44" s="12" t="s">
        <v>85</v>
      </c>
    </row>
    <row r="45" spans="1:12" ht="12" hidden="1" outlineLevel="1">
      <c r="A45" s="69">
        <v>14</v>
      </c>
      <c r="B45" s="70">
        <f>IF(D28-D289&lt;1095,1,"")</f>
      </c>
      <c r="C45" s="22">
        <f>IF(AND(D28-D289&gt;=1095,D28-D289&lt;2190),1,"")</f>
      </c>
      <c r="D45" s="53">
        <f>IF(AND(D28-D289&gt;=2191,D28-D289&lt;4382),1,"")</f>
      </c>
      <c r="E45" s="71" t="str">
        <f t="shared" si="1"/>
        <v>Adulto</v>
      </c>
      <c r="F45" s="69">
        <f>IF(B45=1,IF(M289=C250+1,1,""),"")</f>
      </c>
      <c r="G45" s="22">
        <f>IF(C45=1,IF(M289=C250+1,1,""),"")</f>
      </c>
      <c r="H45" s="22">
        <f>IF(D45=1,IF(M289=C250+1,1,""),"")</f>
      </c>
      <c r="I45" s="22">
        <f>IF(J45&lt;&gt;1,IF(E45="Adulto",IF(M289=C250+1,1,""),""),"")</f>
      </c>
      <c r="J45" s="53">
        <f>IF(C289="Ospite (12-99 anni)",IF(M289=C250+1,1,""),"")</f>
      </c>
      <c r="K45" s="53"/>
      <c r="L45" s="12" t="s">
        <v>117</v>
      </c>
    </row>
    <row r="46" spans="1:12" ht="12" hidden="1" outlineLevel="1">
      <c r="A46" s="69">
        <v>15</v>
      </c>
      <c r="B46" s="70">
        <f>IF(D28-D290&lt;1095,1,"")</f>
      </c>
      <c r="C46" s="22">
        <f>IF(AND(D28-D290&gt;=1095,D28-D290&lt;2190),1,"")</f>
      </c>
      <c r="D46" s="53">
        <f>IF(AND(D28-D290&gt;=2191,D28-D290&lt;4382),1,"")</f>
      </c>
      <c r="E46" s="71" t="str">
        <f t="shared" si="1"/>
        <v>Adulto</v>
      </c>
      <c r="F46" s="69">
        <f>IF(B46=1,IF(M290=C250+1,1,""),"")</f>
      </c>
      <c r="G46" s="22">
        <f>IF(C46=1,IF(M290=C250+1,1,""),"")</f>
      </c>
      <c r="H46" s="22">
        <f>IF(D46=1,IF(M290=C250+1,1,""),"")</f>
      </c>
      <c r="I46" s="22">
        <f>IF(J46&lt;&gt;1,IF(E46="Adulto",IF(M290=C250+1,1,""),""),"")</f>
      </c>
      <c r="J46" s="53">
        <f>IF(C290="Ospite (12-99 anni)",IF(M290=C250+1,1,""),"")</f>
      </c>
      <c r="K46" s="53"/>
      <c r="L46" s="12" t="s">
        <v>25</v>
      </c>
    </row>
    <row r="47" spans="1:12" ht="12" hidden="1" outlineLevel="1">
      <c r="A47" s="69">
        <v>16</v>
      </c>
      <c r="B47" s="70">
        <f>IF(D28-D291&lt;1095,1,"")</f>
      </c>
      <c r="C47" s="22">
        <f>IF(AND(D28-D291&gt;=1095,D28-D291&lt;2190),1,"")</f>
      </c>
      <c r="D47" s="53">
        <f>IF(AND(D28-D291&gt;=2191,D28-D291&lt;4382),1,"")</f>
      </c>
      <c r="E47" s="71" t="str">
        <f t="shared" si="1"/>
        <v>Adulto</v>
      </c>
      <c r="F47" s="69">
        <f>IF(B47=1,IF(M291=C250+1,1,""),"")</f>
      </c>
      <c r="G47" s="22">
        <f>IF(C47=1,IF(M291=C250+1,1,""),"")</f>
      </c>
      <c r="H47" s="22">
        <f>IF(D47=1,IF(M291=C250+1,1,""),"")</f>
      </c>
      <c r="I47" s="22">
        <f>IF(J47&lt;&gt;1,IF(E47="Adulto",IF(M291=C250+1,1,""),""),"")</f>
      </c>
      <c r="J47" s="53">
        <f>IF(C291="Ospite (12-99 anni)",IF(M291=C250+1,1,""),"")</f>
      </c>
      <c r="K47" s="53"/>
      <c r="L47" s="12" t="s">
        <v>158</v>
      </c>
    </row>
    <row r="48" spans="1:12" ht="12" hidden="1" outlineLevel="1">
      <c r="A48" s="69">
        <v>17</v>
      </c>
      <c r="B48" s="70">
        <f>IF(D28-D292&lt;1095,1,"")</f>
      </c>
      <c r="C48" s="22">
        <f>IF(AND(D28-D292&gt;=1095,D28-D292&lt;2190),1,"")</f>
      </c>
      <c r="D48" s="53">
        <f>IF(AND(D28-D292&gt;=2191,D28-D292&lt;4382),1,"")</f>
      </c>
      <c r="E48" s="71" t="str">
        <f t="shared" si="1"/>
        <v>Adulto</v>
      </c>
      <c r="F48" s="69">
        <f>IF(B48=1,IF(M292=C250+1,1,""),"")</f>
      </c>
      <c r="G48" s="22">
        <f>IF(C48=1,IF(M292=C250+1,1,""),"")</f>
      </c>
      <c r="H48" s="22">
        <f>IF(D48=1,IF(M292=C250+1,1,""),"")</f>
      </c>
      <c r="I48" s="22">
        <f>IF(J48&lt;&gt;1,IF(E48="Adulto",IF(M292=C250+1,1,""),""),"")</f>
      </c>
      <c r="J48" s="53">
        <f>IF(C292="Ospite (12-99 anni)",IF(M292=C250+1,1,""),"")</f>
      </c>
      <c r="K48" s="53"/>
      <c r="L48" s="12" t="s">
        <v>198</v>
      </c>
    </row>
    <row r="49" spans="1:12" ht="12" hidden="1" outlineLevel="1">
      <c r="A49" s="69">
        <v>18</v>
      </c>
      <c r="B49" s="70">
        <f>IF(D28-D293&lt;1095,1,"")</f>
      </c>
      <c r="C49" s="22">
        <f>IF(AND(D28-D293&gt;=1095,D28-D293&lt;2190),1,"")</f>
      </c>
      <c r="D49" s="53">
        <f>IF(AND(D28-D293&gt;=2191,D28-D293&lt;4382),1,"")</f>
      </c>
      <c r="E49" s="71" t="str">
        <f t="shared" si="1"/>
        <v>Adulto</v>
      </c>
      <c r="F49" s="69">
        <f>IF(B49=1,IF(M293=C250+1,1,""),"")</f>
      </c>
      <c r="G49" s="22">
        <f>IF(C49=1,IF(M293=C250+1,1,""),"")</f>
      </c>
      <c r="H49" s="22">
        <f>IF(D49=1,IF(M293=C250+1,1,""),"")</f>
      </c>
      <c r="I49" s="22">
        <f>IF(J49&lt;&gt;1,IF(E49="Adulto",IF(M293=C250+1,1,""),""),"")</f>
      </c>
      <c r="J49" s="53">
        <f>IF(C293="Ospite (12-99 anni)",IF(M293=C250+1,1,""),"")</f>
      </c>
      <c r="K49" s="53"/>
      <c r="L49" s="12" t="s">
        <v>118</v>
      </c>
    </row>
    <row r="50" spans="1:12" ht="12" hidden="1" outlineLevel="1">
      <c r="A50" s="69">
        <v>19</v>
      </c>
      <c r="B50" s="70">
        <f>IF(D28-D294&lt;1095,1,"")</f>
      </c>
      <c r="C50" s="22">
        <f>IF(AND(D28-D294&gt;=1095,D28-D294&lt;2190),1,"")</f>
      </c>
      <c r="D50" s="53">
        <f>IF(AND(D28-D294&gt;=2191,D28-D294&lt;4382),1,"")</f>
      </c>
      <c r="E50" s="71" t="str">
        <f t="shared" si="1"/>
        <v>Adulto</v>
      </c>
      <c r="F50" s="69">
        <f>IF(B50=1,IF(M294=C250+1,1,""),"")</f>
      </c>
      <c r="G50" s="22">
        <f>IF(C50=1,IF(M294=C250+1,1,""),"")</f>
      </c>
      <c r="H50" s="22">
        <f>IF(D50=1,IF(M294=C250+1,1,""),"")</f>
      </c>
      <c r="I50" s="22">
        <f>IF(J50&lt;&gt;1,IF(E50="Adulto",IF(M294=C250+1,1,""),""),"")</f>
      </c>
      <c r="J50" s="53">
        <f>IF(C294="Ospite (12-99 anni)",IF(M294=C250+1,1,""),"")</f>
      </c>
      <c r="K50" s="53"/>
      <c r="L50" s="12" t="s">
        <v>232</v>
      </c>
    </row>
    <row r="51" spans="1:12" ht="12" hidden="1" outlineLevel="1">
      <c r="A51" s="69">
        <v>20</v>
      </c>
      <c r="B51" s="70">
        <f>IF(D28-D295&lt;1095,1,"")</f>
      </c>
      <c r="C51" s="22">
        <f>IF(AND(D28-D295&gt;=1095,D28-D295&lt;2190),1,"")</f>
      </c>
      <c r="D51" s="53">
        <f>IF(AND(D28-D295&gt;=2191,D28-D295&lt;4382),1,"")</f>
      </c>
      <c r="E51" s="71" t="str">
        <f t="shared" si="1"/>
        <v>Adulto</v>
      </c>
      <c r="F51" s="69">
        <f>IF(B51=1,IF(M295=C250+1,1,""),"")</f>
      </c>
      <c r="G51" s="22">
        <f>IF(C51=1,IF(M295=C250+1,1,""),"")</f>
      </c>
      <c r="H51" s="22">
        <f>IF(D51=1,IF(M295=C250+1,1,""),"")</f>
      </c>
      <c r="I51" s="22">
        <f>IF(J51&lt;&gt;1,IF(E51="Adulto",IF(M295=C250+1,1,""),""),"")</f>
      </c>
      <c r="J51" s="53">
        <f>IF(C295="Ospite (12-99 anni)",IF(M295=C250+1,1,""),"")</f>
      </c>
      <c r="K51" s="53"/>
      <c r="L51" s="12" t="s">
        <v>56</v>
      </c>
    </row>
    <row r="52" spans="1:12" ht="12" hidden="1" outlineLevel="1">
      <c r="A52" s="69">
        <v>21</v>
      </c>
      <c r="B52" s="70">
        <f>IF(D28-D296&lt;1095,1,"")</f>
      </c>
      <c r="C52" s="22">
        <f>IF(AND(D28-D296&gt;=1095,D28-D296&lt;2190),1,"")</f>
      </c>
      <c r="D52" s="53">
        <f>IF(AND(D28-D296&gt;=2191,D28-D296&lt;4382),1,"")</f>
      </c>
      <c r="E52" s="71" t="str">
        <f t="shared" si="1"/>
        <v>Adulto</v>
      </c>
      <c r="F52" s="69">
        <f>IF(B52=1,IF(M296=C250+1,1,""),"")</f>
      </c>
      <c r="G52" s="22">
        <f>IF(C52=1,IF(M296=C250+1,1,""),"")</f>
      </c>
      <c r="H52" s="22">
        <f>IF(D52=1,IF(M296=C250+1,1,""),"")</f>
      </c>
      <c r="I52" s="22">
        <f>IF(J52&lt;&gt;1,IF(E52="Adulto",IF(M296=C250+1,1,""),""),"")</f>
      </c>
      <c r="J52" s="53">
        <f>IF(C296="Ospite (12-99 anni)",IF(M296=C250+1,1,""),"")</f>
      </c>
      <c r="K52" s="53"/>
      <c r="L52" s="12" t="s">
        <v>159</v>
      </c>
    </row>
    <row r="53" spans="1:12" ht="12" hidden="1" outlineLevel="1">
      <c r="A53" s="69">
        <v>22</v>
      </c>
      <c r="B53" s="70">
        <f>IF(D28-D297&lt;1095,1,"")</f>
      </c>
      <c r="C53" s="22">
        <f>IF(AND(D28-D297&gt;=1095,D28-D297&lt;2190),1,"")</f>
      </c>
      <c r="D53" s="53">
        <f>IF(AND(D28-D297&gt;=2191,D28-D297&lt;4382),1,"")</f>
      </c>
      <c r="E53" s="71" t="str">
        <f t="shared" si="1"/>
        <v>Adulto</v>
      </c>
      <c r="F53" s="69">
        <f>IF(B53=1,IF(M297=C250+1,1,""),"")</f>
      </c>
      <c r="G53" s="22">
        <f>IF(C53=1,IF(M297=C250+1,1,""),"")</f>
      </c>
      <c r="H53" s="22">
        <f>IF(D53=1,IF(M297=C250+1,1,""),"")</f>
      </c>
      <c r="I53" s="22">
        <f>IF(J53&lt;&gt;1,IF(E53="Adulto",IF(M297=C250+1,1,""),""),"")</f>
      </c>
      <c r="J53" s="53">
        <f>IF(C297="Ospite (12-99 anni)",IF(M297=C250+1,1,""),"")</f>
      </c>
      <c r="K53" s="53"/>
      <c r="L53" s="12" t="s">
        <v>86</v>
      </c>
    </row>
    <row r="54" spans="1:12" ht="12" hidden="1" outlineLevel="1">
      <c r="A54" s="69">
        <v>23</v>
      </c>
      <c r="B54" s="70">
        <f>IF(D28-D298&lt;1095,1,"")</f>
      </c>
      <c r="C54" s="22">
        <f>IF(AND(D28-D298&gt;=1095,D28-D298&lt;2190),1,"")</f>
      </c>
      <c r="D54" s="53">
        <f>IF(AND(D28-D298&gt;=2191,D28-D298&lt;4382),1,"")</f>
      </c>
      <c r="E54" s="71" t="str">
        <f t="shared" si="1"/>
        <v>Adulto</v>
      </c>
      <c r="F54" s="69">
        <f>IF(B54=1,IF(M298=C250+1,1,""),"")</f>
      </c>
      <c r="G54" s="22">
        <f>IF(C54=1,IF(M298=C250+1,1,""),"")</f>
      </c>
      <c r="H54" s="22">
        <f>IF(D54=1,IF(M298=C250+1,1,""),"")</f>
      </c>
      <c r="I54" s="22">
        <f>IF(J54&lt;&gt;1,IF(E54="Adulto",IF(M298=C250+1,1,""),""),"")</f>
      </c>
      <c r="J54" s="53">
        <f>IF(C298="Ospite (12-99 anni)",IF(M298=C250+1,1,""),"")</f>
      </c>
      <c r="K54" s="53"/>
      <c r="L54" s="12" t="s">
        <v>26</v>
      </c>
    </row>
    <row r="55" spans="1:12" ht="12" hidden="1" outlineLevel="1">
      <c r="A55" s="69">
        <v>24</v>
      </c>
      <c r="B55" s="70">
        <f>IF(D28-D299&lt;1095,1,"")</f>
      </c>
      <c r="C55" s="22">
        <f>IF(AND(D28-D299&gt;=1095,D28-D299&lt;2190),1,"")</f>
      </c>
      <c r="D55" s="53">
        <f>IF(AND(D28-D299&gt;=2191,D28-D299&lt;4382),1,"")</f>
      </c>
      <c r="E55" s="71" t="str">
        <f t="shared" si="1"/>
        <v>Adulto</v>
      </c>
      <c r="F55" s="69">
        <f>IF(B55=1,IF(M299=C250+1,1,""),"")</f>
      </c>
      <c r="G55" s="22">
        <f>IF(C55=1,IF(M299=C250+1,1,""),"")</f>
      </c>
      <c r="H55" s="22">
        <f>IF(D55=1,IF(M299=C250+1,1,""),"")</f>
      </c>
      <c r="I55" s="22">
        <f>IF(J55&lt;&gt;1,IF(E55="Adulto",IF(M299=C250+1,1,""),""),"")</f>
      </c>
      <c r="J55" s="53">
        <f>IF(C299="Ospite (12-99 anni)",IF(M299=C250+1,1,""),"")</f>
      </c>
      <c r="K55" s="53"/>
      <c r="L55" s="12" t="s">
        <v>57</v>
      </c>
    </row>
    <row r="56" spans="1:12" ht="12" hidden="1" outlineLevel="1">
      <c r="A56" s="69">
        <v>25</v>
      </c>
      <c r="B56" s="70">
        <f>IF(D28-D300&lt;1095,1,"")</f>
      </c>
      <c r="C56" s="22">
        <f>IF(AND(D28-D300&gt;=1095,D28-D300&lt;2190),1,"")</f>
      </c>
      <c r="D56" s="53">
        <f>IF(AND(D28-D300&gt;=2191,D28-D300&lt;4382),1,"")</f>
      </c>
      <c r="E56" s="71" t="str">
        <f t="shared" si="1"/>
        <v>Adulto</v>
      </c>
      <c r="F56" s="69">
        <f>IF(B56=1,IF(M300=C250+1,1,""),"")</f>
      </c>
      <c r="G56" s="22">
        <f>IF(C56=1,IF(M300=C250+1,1,""),"")</f>
      </c>
      <c r="H56" s="22">
        <f>IF(D56=1,IF(M300=C250+1,1,""),"")</f>
      </c>
      <c r="I56" s="22">
        <f>IF(J56&lt;&gt;1,IF(E56="Adulto",IF(M300=C250+1,1,""),""),"")</f>
      </c>
      <c r="J56" s="53">
        <f>IF(C300="Ospite (12-99 anni)",IF(M300=C250+1,1,""),"")</f>
      </c>
      <c r="K56" s="53"/>
      <c r="L56" s="12" t="s">
        <v>199</v>
      </c>
    </row>
    <row r="57" spans="1:12" ht="12" hidden="1" outlineLevel="1">
      <c r="A57" s="69">
        <v>26</v>
      </c>
      <c r="B57" s="70">
        <f>IF(D28-D301&lt;1095,1,"")</f>
      </c>
      <c r="C57" s="22">
        <f>IF(AND(D28-D301&gt;=1095,D28-D301&lt;2190),1,"")</f>
      </c>
      <c r="D57" s="53">
        <f>IF(AND(D28-D301&gt;=2191,D28-D301&lt;4382),1,"")</f>
      </c>
      <c r="E57" s="71" t="str">
        <f t="shared" si="1"/>
        <v>Adulto</v>
      </c>
      <c r="F57" s="69">
        <f>IF(B57=1,IF(M301=C250+1,1,""),"")</f>
      </c>
      <c r="G57" s="22">
        <f>IF(C57=1,IF(M301=C250+1,1,""),"")</f>
      </c>
      <c r="H57" s="22">
        <f>IF(D57=1,IF(M301=C250+1,1,""),"")</f>
      </c>
      <c r="I57" s="22">
        <f>IF(J57&lt;&gt;1,IF(E57="Adulto",IF(M301=C250+1,1,""),""),"")</f>
      </c>
      <c r="J57" s="53">
        <f>IF(C301="Ospite (12-99 anni)",IF(M301=C250+1,1,""),"")</f>
      </c>
      <c r="K57" s="53"/>
      <c r="L57" s="12" t="s">
        <v>87</v>
      </c>
    </row>
    <row r="58" spans="1:12" ht="12" hidden="1" outlineLevel="1">
      <c r="A58" s="69">
        <v>27</v>
      </c>
      <c r="B58" s="70">
        <f>IF(D28-D302&lt;1095,1,"")</f>
      </c>
      <c r="C58" s="22">
        <f>IF(AND(D28-D302&gt;=1095,D28-D302&lt;2190),1,"")</f>
      </c>
      <c r="D58" s="53">
        <f>IF(AND(D28-D302&gt;=2191,D28-D302&lt;4382),1,"")</f>
      </c>
      <c r="E58" s="71" t="str">
        <f t="shared" si="1"/>
        <v>Adulto</v>
      </c>
      <c r="F58" s="69">
        <f>IF(B58=1,IF(M302=C250+1,1,""),"")</f>
      </c>
      <c r="G58" s="22">
        <f>IF(C58=1,IF(M302=C250+1,1,""),"")</f>
      </c>
      <c r="H58" s="22">
        <f>IF(D58=1,IF(M302=C250+1,1,""),"")</f>
      </c>
      <c r="I58" s="22">
        <f>IF(J58&lt;&gt;1,IF(E58="Adulto",IF(M302=C250+1,1,""),""),"")</f>
      </c>
      <c r="J58" s="53">
        <f>IF(C302="Ospite (12-99 anni)",IF(M302=C250+1,1,""),"")</f>
      </c>
      <c r="K58" s="53"/>
      <c r="L58" s="12" t="s">
        <v>27</v>
      </c>
    </row>
    <row r="59" spans="1:12" ht="12" hidden="1" outlineLevel="1">
      <c r="A59" s="69">
        <v>28</v>
      </c>
      <c r="B59" s="70">
        <f>IF(D28-D303&lt;1095,1,"")</f>
      </c>
      <c r="C59" s="22">
        <f>IF(AND(D28-D303&gt;=1095,D28-D303&lt;2190),1,"")</f>
      </c>
      <c r="D59" s="53">
        <f>IF(AND(D28-D303&gt;=2191,D28-D303&lt;4382),1,"")</f>
      </c>
      <c r="E59" s="71" t="str">
        <f t="shared" si="1"/>
        <v>Adulto</v>
      </c>
      <c r="F59" s="69">
        <f>IF(B59=1,IF(M303=C250+1,1,""),"")</f>
      </c>
      <c r="G59" s="22">
        <f>IF(C59=1,IF(M303=C250+1,1,""),"")</f>
      </c>
      <c r="H59" s="22">
        <f>IF(D59=1,IF(M303=C250+1,1,""),"")</f>
      </c>
      <c r="I59" s="22">
        <f>IF(J59&lt;&gt;1,IF(E59="Adulto",IF(M303=C250+1,1,""),""),"")</f>
      </c>
      <c r="J59" s="53">
        <f>IF(C303="Ospite (12-99 anni)",IF(M303=C250+1,1,""),"")</f>
      </c>
      <c r="K59" s="53"/>
      <c r="L59" s="12" t="s">
        <v>119</v>
      </c>
    </row>
    <row r="60" spans="1:20" ht="12" hidden="1" outlineLevel="1">
      <c r="A60" s="69">
        <v>29</v>
      </c>
      <c r="B60" s="70">
        <f>IF(D28-D304&lt;1095,1,"")</f>
      </c>
      <c r="C60" s="22">
        <f>IF(AND(D28-D304&gt;=1095,D28-D304&lt;2190),1,"")</f>
      </c>
      <c r="D60" s="53">
        <f>IF(AND(D28-D304&gt;=2191,D28-D304&lt;4382),1,"")</f>
      </c>
      <c r="E60" s="71" t="str">
        <f t="shared" si="1"/>
        <v>Adulto</v>
      </c>
      <c r="F60" s="69">
        <f>IF(B60=1,IF(M304=C250+1,1,""),"")</f>
      </c>
      <c r="G60" s="22">
        <f>IF(C60=1,IF(M304=C250+1,1,""),"")</f>
      </c>
      <c r="H60" s="22">
        <f>IF(D60=1,IF(M304=C250+1,1,""),"")</f>
      </c>
      <c r="I60" s="22">
        <f>IF(J60&lt;&gt;1,IF(E60="Adulto",IF(M304=C250+1,1,""),""),"")</f>
      </c>
      <c r="J60" s="53">
        <f>IF(C304="Ospite (12-99 anni)",IF(M304=C250+1,1,""),"")</f>
      </c>
      <c r="K60" s="53"/>
      <c r="L60" s="12" t="s">
        <v>160</v>
      </c>
      <c r="T60" s="160">
        <v>44073</v>
      </c>
    </row>
    <row r="61" spans="1:20" ht="12" hidden="1" outlineLevel="1">
      <c r="A61" s="69">
        <v>30</v>
      </c>
      <c r="B61" s="70">
        <f>IF(D28-D305&lt;1095,1,"")</f>
      </c>
      <c r="C61" s="22">
        <f>IF(AND(D28-D305&gt;=1095,D28-D305&lt;2190),1,"")</f>
      </c>
      <c r="D61" s="53">
        <f>IF(AND(D28-D305&gt;=2191,D28-D305&lt;4382),1,"")</f>
      </c>
      <c r="E61" s="71" t="str">
        <f t="shared" si="1"/>
        <v>Adulto</v>
      </c>
      <c r="F61" s="69">
        <f>IF(B61=1,IF(M305=C250+1,1,""),"")</f>
      </c>
      <c r="G61" s="22">
        <f>IF(C61=1,IF(M305=C250+1,1,""),"")</f>
      </c>
      <c r="H61" s="22">
        <f>IF(D61=1,IF(M305=C250+1,1,""),"")</f>
      </c>
      <c r="I61" s="22">
        <f>IF(J61&lt;&gt;1,IF(E61="Adulto",IF(M305=C250+1,1,""),""),"")</f>
      </c>
      <c r="J61" s="53">
        <f>IF(C305="Ospite (12-99 anni)",IF(M305=C250+1,1,""),"")</f>
      </c>
      <c r="K61" s="53"/>
      <c r="L61" s="12" t="s">
        <v>58</v>
      </c>
      <c r="T61" s="160">
        <v>44074</v>
      </c>
    </row>
    <row r="62" spans="1:20" ht="12.75" hidden="1" outlineLevel="1" thickBot="1">
      <c r="A62" s="69">
        <v>31</v>
      </c>
      <c r="B62" s="70">
        <f>IF(D28-D306&lt;1095,1,"")</f>
      </c>
      <c r="C62" s="22">
        <f>IF(AND(D28-D306&gt;=1095,D28-D306&lt;2190),1,"")</f>
      </c>
      <c r="D62" s="53">
        <f>IF(AND(D28-D306&gt;=2191,D28-D306&lt;4382),1,"")</f>
      </c>
      <c r="E62" s="71" t="str">
        <f t="shared" si="1"/>
        <v>Adulto</v>
      </c>
      <c r="F62" s="69">
        <f>IF(B62=1,IF(M306=C250+1,1,""),"")</f>
      </c>
      <c r="G62" s="22">
        <f>IF(C62=1,IF(M306=C250+1,1,""),"")</f>
      </c>
      <c r="H62" s="22">
        <f>IF(D62=1,IF(M306=C250+1,1,""),"")</f>
      </c>
      <c r="I62" s="22">
        <f>IF(J62&lt;&gt;1,IF(E62="Adulto",IF(M306=C250+1,1,""),""),"")</f>
      </c>
      <c r="J62" s="53">
        <f>IF(C306="Ospite (12-99 anni)",IF(M306=C250+1,1,""),"")</f>
      </c>
      <c r="K62" s="53"/>
      <c r="L62" s="12" t="s">
        <v>200</v>
      </c>
      <c r="T62" s="160">
        <v>44075</v>
      </c>
    </row>
    <row r="63" spans="1:20" ht="12.75" hidden="1" outlineLevel="1" thickBot="1">
      <c r="A63" s="72" t="s">
        <v>267</v>
      </c>
      <c r="B63" s="73">
        <f>SUM(B32:B62)</f>
        <v>0</v>
      </c>
      <c r="C63" s="39">
        <f>SUM(C32:C62)</f>
        <v>0</v>
      </c>
      <c r="D63" s="74">
        <f>SUM(D32:D62)</f>
        <v>0</v>
      </c>
      <c r="E63" s="75"/>
      <c r="F63" s="72">
        <f>SUM(F32:F62)</f>
        <v>0</v>
      </c>
      <c r="G63" s="72">
        <f>SUM(G32:G62)</f>
        <v>0</v>
      </c>
      <c r="H63" s="72">
        <f>SUM(H32:H62)</f>
        <v>0</v>
      </c>
      <c r="I63" s="75">
        <f>SUM(I32:I62)</f>
        <v>0</v>
      </c>
      <c r="J63" s="75">
        <f>SUM(J32:J62)</f>
        <v>0</v>
      </c>
      <c r="K63" s="71"/>
      <c r="L63" s="12" t="s">
        <v>120</v>
      </c>
      <c r="T63" s="160">
        <v>44076</v>
      </c>
    </row>
    <row r="64" spans="12:20" ht="12" hidden="1" outlineLevel="1">
      <c r="L64" s="12" t="s">
        <v>161</v>
      </c>
      <c r="T64" s="160">
        <v>44077</v>
      </c>
    </row>
    <row r="65" spans="12:20" ht="12" hidden="1" outlineLevel="1">
      <c r="L65" s="12" t="s">
        <v>201</v>
      </c>
      <c r="T65" s="160">
        <v>44078</v>
      </c>
    </row>
    <row r="66" spans="12:20" ht="12" hidden="1" outlineLevel="1">
      <c r="L66" s="12" t="s">
        <v>243</v>
      </c>
      <c r="T66" s="160">
        <v>44079</v>
      </c>
    </row>
    <row r="67" ht="12" hidden="1" outlineLevel="1">
      <c r="L67" s="12" t="s">
        <v>121</v>
      </c>
    </row>
    <row r="68" ht="12.75" hidden="1" outlineLevel="1" thickBot="1">
      <c r="L68" s="12" t="s">
        <v>162</v>
      </c>
    </row>
    <row r="69" spans="1:12" ht="12.75" hidden="1" outlineLevel="1">
      <c r="A69" s="225" t="s">
        <v>281</v>
      </c>
      <c r="B69" s="226"/>
      <c r="C69" s="227"/>
      <c r="D69" s="228"/>
      <c r="L69" s="12" t="s">
        <v>88</v>
      </c>
    </row>
    <row r="70" spans="1:12" ht="12.75" hidden="1" outlineLevel="1" thickBot="1">
      <c r="A70" s="29"/>
      <c r="B70" s="76">
        <v>43959</v>
      </c>
      <c r="C70" s="76">
        <f>B70+1</f>
        <v>43960</v>
      </c>
      <c r="D70" s="77">
        <f>B70+2</f>
        <v>43961</v>
      </c>
      <c r="L70" s="12" t="s">
        <v>28</v>
      </c>
    </row>
    <row r="71" spans="1:12" ht="12.75" hidden="1" outlineLevel="1" thickBot="1">
      <c r="A71" s="177" t="s">
        <v>282</v>
      </c>
      <c r="B71" s="178"/>
      <c r="C71" s="178"/>
      <c r="D71" s="179"/>
      <c r="L71" s="12" t="s">
        <v>202</v>
      </c>
    </row>
    <row r="72" ht="12" hidden="1" outlineLevel="1">
      <c r="L72" s="12" t="s">
        <v>59</v>
      </c>
    </row>
    <row r="73" ht="12" hidden="1" outlineLevel="1">
      <c r="L73" s="12" t="s">
        <v>122</v>
      </c>
    </row>
    <row r="74" ht="12.75" hidden="1" outlineLevel="1" thickBot="1">
      <c r="L74" s="12" t="s">
        <v>89</v>
      </c>
    </row>
    <row r="75" spans="1:12" ht="12.75" hidden="1" outlineLevel="1" thickBot="1">
      <c r="A75" s="36" t="s">
        <v>283</v>
      </c>
      <c r="B75" s="37"/>
      <c r="C75" s="37"/>
      <c r="D75" s="37"/>
      <c r="E75" s="37"/>
      <c r="F75" s="37"/>
      <c r="G75" s="78"/>
      <c r="L75" s="12" t="s">
        <v>254</v>
      </c>
    </row>
    <row r="76" ht="12" hidden="1" outlineLevel="1">
      <c r="L76" s="12" t="s">
        <v>29</v>
      </c>
    </row>
    <row r="77" ht="12" hidden="1" outlineLevel="1">
      <c r="L77" s="12" t="s">
        <v>60</v>
      </c>
    </row>
    <row r="78" ht="12" hidden="1" outlineLevel="1">
      <c r="L78" s="12" t="s">
        <v>90</v>
      </c>
    </row>
    <row r="79" ht="12" hidden="1" outlineLevel="1">
      <c r="L79" s="12" t="s">
        <v>163</v>
      </c>
    </row>
    <row r="80" ht="12" hidden="1" outlineLevel="1">
      <c r="L80" s="12" t="s">
        <v>203</v>
      </c>
    </row>
    <row r="81" ht="12" hidden="1" outlineLevel="1">
      <c r="L81" s="12" t="s">
        <v>30</v>
      </c>
    </row>
    <row r="82" ht="12" hidden="1" outlineLevel="1">
      <c r="L82" s="12" t="s">
        <v>61</v>
      </c>
    </row>
    <row r="83" ht="12" hidden="1" outlineLevel="1">
      <c r="L83" s="12" t="s">
        <v>123</v>
      </c>
    </row>
    <row r="84" ht="12" hidden="1" outlineLevel="1">
      <c r="L84" s="12" t="s">
        <v>233</v>
      </c>
    </row>
    <row r="85" ht="12" hidden="1" outlineLevel="1">
      <c r="L85" s="12" t="s">
        <v>91</v>
      </c>
    </row>
    <row r="86" ht="12" hidden="1" outlineLevel="1">
      <c r="L86" s="12" t="s">
        <v>164</v>
      </c>
    </row>
    <row r="87" ht="12" hidden="1" outlineLevel="1">
      <c r="L87" s="12" t="s">
        <v>31</v>
      </c>
    </row>
    <row r="88" ht="12" hidden="1" outlineLevel="1">
      <c r="L88" s="12" t="s">
        <v>204</v>
      </c>
    </row>
    <row r="89" ht="12" hidden="1" outlineLevel="1">
      <c r="L89" s="12" t="s">
        <v>244</v>
      </c>
    </row>
    <row r="90" ht="12" hidden="1" outlineLevel="1">
      <c r="L90" s="12" t="s">
        <v>124</v>
      </c>
    </row>
    <row r="91" ht="12" hidden="1" outlineLevel="1">
      <c r="L91" s="12" t="s">
        <v>62</v>
      </c>
    </row>
    <row r="92" ht="12" hidden="1" outlineLevel="1">
      <c r="L92" s="12" t="s">
        <v>92</v>
      </c>
    </row>
    <row r="93" ht="12" hidden="1" outlineLevel="1">
      <c r="L93" s="12" t="s">
        <v>255</v>
      </c>
    </row>
    <row r="94" ht="12" hidden="1" outlineLevel="1">
      <c r="L94" s="12" t="s">
        <v>165</v>
      </c>
    </row>
    <row r="95" ht="12" hidden="1" outlineLevel="1">
      <c r="L95" s="12" t="s">
        <v>32</v>
      </c>
    </row>
    <row r="96" ht="12" hidden="1" outlineLevel="1">
      <c r="L96" s="12" t="s">
        <v>205</v>
      </c>
    </row>
    <row r="97" ht="12" hidden="1" outlineLevel="1">
      <c r="L97" s="12" t="s">
        <v>125</v>
      </c>
    </row>
    <row r="98" ht="12" hidden="1" outlineLevel="1">
      <c r="L98" s="12" t="s">
        <v>166</v>
      </c>
    </row>
    <row r="99" ht="12" hidden="1" outlineLevel="1">
      <c r="L99" s="12" t="s">
        <v>206</v>
      </c>
    </row>
    <row r="100" ht="12" hidden="1" outlineLevel="1">
      <c r="L100" s="12" t="s">
        <v>63</v>
      </c>
    </row>
    <row r="101" ht="12" hidden="1" outlineLevel="1">
      <c r="L101" s="12" t="s">
        <v>126</v>
      </c>
    </row>
    <row r="102" ht="12" hidden="1" outlineLevel="1">
      <c r="L102" s="12" t="s">
        <v>167</v>
      </c>
    </row>
    <row r="103" ht="12" hidden="1" outlineLevel="1">
      <c r="L103" s="12" t="s">
        <v>93</v>
      </c>
    </row>
    <row r="104" ht="12" hidden="1" outlineLevel="1">
      <c r="L104" s="12" t="s">
        <v>207</v>
      </c>
    </row>
    <row r="105" ht="12" hidden="1" outlineLevel="1">
      <c r="L105" s="12" t="s">
        <v>33</v>
      </c>
    </row>
    <row r="106" ht="12" hidden="1" outlineLevel="1">
      <c r="L106" s="12" t="s">
        <v>234</v>
      </c>
    </row>
    <row r="107" ht="12" hidden="1" outlineLevel="1">
      <c r="L107" s="12" t="s">
        <v>127</v>
      </c>
    </row>
    <row r="108" ht="12" hidden="1" outlineLevel="1">
      <c r="L108" s="12" t="s">
        <v>168</v>
      </c>
    </row>
    <row r="109" ht="12" hidden="1" outlineLevel="1">
      <c r="L109" s="12" t="s">
        <v>208</v>
      </c>
    </row>
    <row r="110" ht="12" hidden="1" outlineLevel="1">
      <c r="L110" s="12" t="s">
        <v>128</v>
      </c>
    </row>
    <row r="111" ht="12" hidden="1" outlineLevel="1">
      <c r="L111" s="12" t="s">
        <v>169</v>
      </c>
    </row>
    <row r="112" ht="12" hidden="1" outlineLevel="1">
      <c r="L112" s="12" t="s">
        <v>245</v>
      </c>
    </row>
    <row r="113" ht="12" hidden="1" outlineLevel="1">
      <c r="L113" s="12" t="s">
        <v>256</v>
      </c>
    </row>
    <row r="114" ht="12" hidden="1" outlineLevel="1">
      <c r="L114" s="12" t="s">
        <v>209</v>
      </c>
    </row>
    <row r="115" ht="12" hidden="1" outlineLevel="1">
      <c r="L115" s="12" t="s">
        <v>235</v>
      </c>
    </row>
    <row r="116" ht="12" hidden="1" outlineLevel="1">
      <c r="L116" s="12" t="s">
        <v>129</v>
      </c>
    </row>
    <row r="117" ht="12" hidden="1" outlineLevel="1">
      <c r="L117" s="12" t="s">
        <v>170</v>
      </c>
    </row>
    <row r="118" ht="12" hidden="1" outlineLevel="1">
      <c r="L118" s="12" t="s">
        <v>210</v>
      </c>
    </row>
    <row r="119" ht="12" hidden="1" outlineLevel="1">
      <c r="L119" s="12" t="s">
        <v>130</v>
      </c>
    </row>
    <row r="120" ht="12" hidden="1" outlineLevel="1">
      <c r="L120" s="12" t="s">
        <v>171</v>
      </c>
    </row>
    <row r="121" ht="12" hidden="1" outlineLevel="1">
      <c r="L121" s="12" t="s">
        <v>211</v>
      </c>
    </row>
    <row r="122" ht="12" hidden="1" outlineLevel="1">
      <c r="L122" s="12" t="s">
        <v>131</v>
      </c>
    </row>
    <row r="123" ht="12" hidden="1" outlineLevel="1">
      <c r="L123" s="12" t="s">
        <v>172</v>
      </c>
    </row>
    <row r="124" ht="12" hidden="1" outlineLevel="1">
      <c r="L124" s="12" t="s">
        <v>246</v>
      </c>
    </row>
    <row r="125" ht="12" hidden="1" outlineLevel="1">
      <c r="L125" s="12" t="s">
        <v>212</v>
      </c>
    </row>
    <row r="126" ht="12" hidden="1" outlineLevel="1">
      <c r="L126" s="12" t="s">
        <v>132</v>
      </c>
    </row>
    <row r="127" ht="12" hidden="1" outlineLevel="1">
      <c r="L127" s="12" t="s">
        <v>257</v>
      </c>
    </row>
    <row r="128" ht="12" hidden="1" outlineLevel="1">
      <c r="L128" s="12" t="s">
        <v>64</v>
      </c>
    </row>
    <row r="129" ht="12" hidden="1" outlineLevel="1">
      <c r="L129" s="12" t="s">
        <v>173</v>
      </c>
    </row>
    <row r="130" ht="12" hidden="1" outlineLevel="1">
      <c r="L130" s="12" t="s">
        <v>213</v>
      </c>
    </row>
    <row r="131" ht="12" hidden="1" outlineLevel="1">
      <c r="L131" s="12" t="s">
        <v>133</v>
      </c>
    </row>
    <row r="132" ht="12" hidden="1" outlineLevel="1">
      <c r="L132" s="12" t="s">
        <v>174</v>
      </c>
    </row>
    <row r="133" ht="12" hidden="1" outlineLevel="1">
      <c r="L133" s="12" t="s">
        <v>214</v>
      </c>
    </row>
    <row r="134" ht="12" hidden="1" outlineLevel="1">
      <c r="L134" s="12" t="s">
        <v>134</v>
      </c>
    </row>
    <row r="135" ht="12" hidden="1" outlineLevel="1">
      <c r="L135" s="12" t="s">
        <v>175</v>
      </c>
    </row>
    <row r="136" ht="12" hidden="1" outlineLevel="1">
      <c r="L136" s="12" t="s">
        <v>94</v>
      </c>
    </row>
    <row r="137" ht="12" hidden="1" outlineLevel="1">
      <c r="L137" s="12" t="s">
        <v>215</v>
      </c>
    </row>
    <row r="138" ht="12" hidden="1" outlineLevel="1">
      <c r="L138" s="12" t="s">
        <v>135</v>
      </c>
    </row>
    <row r="139" ht="12" hidden="1" outlineLevel="1">
      <c r="L139" s="12" t="s">
        <v>176</v>
      </c>
    </row>
    <row r="140" ht="12" hidden="1" outlineLevel="1">
      <c r="L140" s="12" t="s">
        <v>216</v>
      </c>
    </row>
    <row r="141" ht="12" hidden="1" outlineLevel="1">
      <c r="L141" s="12" t="s">
        <v>236</v>
      </c>
    </row>
    <row r="142" ht="12" hidden="1" outlineLevel="1">
      <c r="L142" s="12" t="s">
        <v>136</v>
      </c>
    </row>
    <row r="143" ht="12" hidden="1" outlineLevel="1">
      <c r="L143" s="12" t="s">
        <v>177</v>
      </c>
    </row>
    <row r="144" ht="12" hidden="1" outlineLevel="1">
      <c r="L144" s="12" t="s">
        <v>34</v>
      </c>
    </row>
    <row r="145" ht="12" hidden="1" outlineLevel="1">
      <c r="L145" s="12" t="s">
        <v>217</v>
      </c>
    </row>
    <row r="146" ht="12" hidden="1" outlineLevel="1">
      <c r="L146" s="12" t="s">
        <v>65</v>
      </c>
    </row>
    <row r="147" ht="12" hidden="1" outlineLevel="1">
      <c r="L147" s="12" t="s">
        <v>95</v>
      </c>
    </row>
    <row r="148" ht="12" hidden="1" outlineLevel="1">
      <c r="L148" s="12" t="s">
        <v>137</v>
      </c>
    </row>
    <row r="149" ht="12" hidden="1" outlineLevel="1">
      <c r="L149" s="12" t="s">
        <v>35</v>
      </c>
    </row>
    <row r="150" ht="12" hidden="1" outlineLevel="1">
      <c r="L150" s="12" t="s">
        <v>66</v>
      </c>
    </row>
    <row r="151" ht="12" hidden="1" outlineLevel="1">
      <c r="L151" s="12" t="s">
        <v>96</v>
      </c>
    </row>
    <row r="152" ht="12" hidden="1" outlineLevel="1">
      <c r="L152" s="12" t="s">
        <v>36</v>
      </c>
    </row>
    <row r="153" ht="12" hidden="1" outlineLevel="1">
      <c r="L153" s="12" t="s">
        <v>67</v>
      </c>
    </row>
    <row r="154" ht="12" hidden="1" outlineLevel="1">
      <c r="L154" s="12" t="s">
        <v>97</v>
      </c>
    </row>
    <row r="155" ht="12" hidden="1" outlineLevel="1">
      <c r="L155" s="12" t="s">
        <v>178</v>
      </c>
    </row>
    <row r="156" ht="12" hidden="1" outlineLevel="1">
      <c r="L156" s="12" t="s">
        <v>37</v>
      </c>
    </row>
    <row r="157" ht="12" hidden="1" outlineLevel="1">
      <c r="L157" s="12" t="s">
        <v>218</v>
      </c>
    </row>
    <row r="158" ht="12" hidden="1" outlineLevel="1">
      <c r="L158" s="12" t="s">
        <v>138</v>
      </c>
    </row>
    <row r="159" ht="12" hidden="1" outlineLevel="1">
      <c r="L159" s="12" t="s">
        <v>68</v>
      </c>
    </row>
    <row r="160" ht="12" hidden="1" outlineLevel="1">
      <c r="L160" s="12" t="s">
        <v>247</v>
      </c>
    </row>
    <row r="161" ht="12" hidden="1" outlineLevel="1">
      <c r="L161" s="12" t="s">
        <v>258</v>
      </c>
    </row>
    <row r="162" ht="12" hidden="1" outlineLevel="1">
      <c r="L162" s="12" t="s">
        <v>179</v>
      </c>
    </row>
    <row r="163" ht="12" hidden="1" outlineLevel="1">
      <c r="L163" s="12" t="s">
        <v>98</v>
      </c>
    </row>
    <row r="164" ht="12" hidden="1" outlineLevel="1">
      <c r="L164" s="12" t="s">
        <v>237</v>
      </c>
    </row>
    <row r="165" ht="12" hidden="1" outlineLevel="1">
      <c r="L165" s="12" t="s">
        <v>248</v>
      </c>
    </row>
    <row r="166" ht="12" hidden="1" outlineLevel="1">
      <c r="L166" s="12" t="s">
        <v>219</v>
      </c>
    </row>
    <row r="167" ht="12" hidden="1" outlineLevel="1">
      <c r="L167" s="12" t="s">
        <v>139</v>
      </c>
    </row>
    <row r="168" ht="12" hidden="1" outlineLevel="1">
      <c r="L168" s="12" t="s">
        <v>180</v>
      </c>
    </row>
    <row r="169" ht="12" hidden="1" outlineLevel="1">
      <c r="L169" s="12" t="s">
        <v>38</v>
      </c>
    </row>
    <row r="170" ht="12" hidden="1" outlineLevel="1">
      <c r="L170" s="12" t="s">
        <v>220</v>
      </c>
    </row>
    <row r="171" ht="12" hidden="1" outlineLevel="1">
      <c r="L171" s="12" t="s">
        <v>69</v>
      </c>
    </row>
    <row r="172" ht="12" hidden="1" outlineLevel="1">
      <c r="L172" s="12" t="s">
        <v>140</v>
      </c>
    </row>
    <row r="173" ht="12" hidden="1" outlineLevel="1">
      <c r="L173" s="12" t="s">
        <v>181</v>
      </c>
    </row>
    <row r="174" ht="12" hidden="1" outlineLevel="1">
      <c r="L174" s="12" t="s">
        <v>259</v>
      </c>
    </row>
    <row r="175" ht="12" hidden="1" outlineLevel="1">
      <c r="L175" s="12" t="s">
        <v>221</v>
      </c>
    </row>
    <row r="176" ht="12" hidden="1" outlineLevel="1">
      <c r="L176" s="12" t="s">
        <v>141</v>
      </c>
    </row>
    <row r="177" ht="12" hidden="1" outlineLevel="1">
      <c r="L177" s="12" t="s">
        <v>182</v>
      </c>
    </row>
    <row r="178" ht="12" hidden="1" outlineLevel="1">
      <c r="L178" s="12" t="s">
        <v>238</v>
      </c>
    </row>
    <row r="179" ht="12" hidden="1" outlineLevel="1">
      <c r="L179" s="12" t="s">
        <v>99</v>
      </c>
    </row>
    <row r="180" ht="12" hidden="1" outlineLevel="1">
      <c r="L180" s="12" t="s">
        <v>249</v>
      </c>
    </row>
    <row r="181" ht="12" hidden="1" outlineLevel="1">
      <c r="L181" s="12" t="s">
        <v>222</v>
      </c>
    </row>
    <row r="182" ht="12" hidden="1" outlineLevel="1">
      <c r="L182" s="12" t="s">
        <v>142</v>
      </c>
    </row>
    <row r="183" ht="12" hidden="1" outlineLevel="1">
      <c r="L183" s="12" t="s">
        <v>183</v>
      </c>
    </row>
    <row r="184" ht="12" hidden="1" outlineLevel="1">
      <c r="L184" s="12" t="s">
        <v>260</v>
      </c>
    </row>
    <row r="185" ht="12" hidden="1" outlineLevel="1">
      <c r="L185" s="12" t="s">
        <v>223</v>
      </c>
    </row>
    <row r="186" ht="12" hidden="1" outlineLevel="1">
      <c r="L186" s="12" t="s">
        <v>143</v>
      </c>
    </row>
    <row r="187" ht="12" hidden="1" outlineLevel="1">
      <c r="L187" s="12" t="s">
        <v>39</v>
      </c>
    </row>
    <row r="188" ht="12" hidden="1" outlineLevel="1">
      <c r="L188" s="12" t="s">
        <v>184</v>
      </c>
    </row>
    <row r="189" ht="12" hidden="1" outlineLevel="1">
      <c r="L189" s="12" t="s">
        <v>70</v>
      </c>
    </row>
    <row r="190" ht="12" hidden="1" outlineLevel="1">
      <c r="L190" s="12" t="s">
        <v>239</v>
      </c>
    </row>
    <row r="191" ht="12" hidden="1" outlineLevel="1">
      <c r="L191" s="12" t="s">
        <v>100</v>
      </c>
    </row>
    <row r="192" ht="12" hidden="1" outlineLevel="1">
      <c r="L192" s="12" t="s">
        <v>40</v>
      </c>
    </row>
    <row r="193" ht="12" hidden="1" outlineLevel="1">
      <c r="L193" s="12" t="s">
        <v>224</v>
      </c>
    </row>
    <row r="194" ht="12" hidden="1" outlineLevel="1">
      <c r="L194" s="12" t="s">
        <v>144</v>
      </c>
    </row>
    <row r="195" ht="12" hidden="1" outlineLevel="1">
      <c r="L195" s="12" t="s">
        <v>185</v>
      </c>
    </row>
    <row r="196" ht="12" hidden="1" outlineLevel="1">
      <c r="L196" s="12" t="s">
        <v>71</v>
      </c>
    </row>
    <row r="197" ht="12" hidden="1" outlineLevel="1">
      <c r="L197" s="12" t="s">
        <v>225</v>
      </c>
    </row>
    <row r="198" ht="12" hidden="1" outlineLevel="1">
      <c r="L198" s="12" t="s">
        <v>101</v>
      </c>
    </row>
    <row r="199" ht="12" hidden="1" outlineLevel="1">
      <c r="L199" s="12" t="s">
        <v>41</v>
      </c>
    </row>
    <row r="200" ht="12" hidden="1" outlineLevel="1">
      <c r="L200" s="12" t="s">
        <v>145</v>
      </c>
    </row>
    <row r="201" ht="12" hidden="1" outlineLevel="1">
      <c r="L201" s="12" t="s">
        <v>72</v>
      </c>
    </row>
    <row r="202" ht="12" hidden="1" outlineLevel="1">
      <c r="L202" s="12" t="s">
        <v>102</v>
      </c>
    </row>
    <row r="203" ht="12" hidden="1" outlineLevel="1">
      <c r="L203" s="12" t="s">
        <v>250</v>
      </c>
    </row>
    <row r="204" ht="12" hidden="1" outlineLevel="1">
      <c r="L204" s="12" t="s">
        <v>42</v>
      </c>
    </row>
    <row r="205" ht="12" hidden="1" outlineLevel="1">
      <c r="L205" s="12" t="s">
        <v>186</v>
      </c>
    </row>
    <row r="206" ht="12" hidden="1" outlineLevel="1">
      <c r="L206" s="12" t="s">
        <v>226</v>
      </c>
    </row>
    <row r="207" ht="12" hidden="1" outlineLevel="1">
      <c r="L207" s="12" t="s">
        <v>146</v>
      </c>
    </row>
    <row r="208" ht="12" hidden="1" outlineLevel="1">
      <c r="L208" s="12" t="s">
        <v>261</v>
      </c>
    </row>
    <row r="209" ht="12" hidden="1" outlineLevel="1">
      <c r="L209" s="12" t="s">
        <v>73</v>
      </c>
    </row>
    <row r="210" ht="12" hidden="1" outlineLevel="1">
      <c r="L210" s="12" t="s">
        <v>103</v>
      </c>
    </row>
    <row r="211" ht="12" hidden="1" outlineLevel="1">
      <c r="L211" s="12" t="s">
        <v>240</v>
      </c>
    </row>
    <row r="212" ht="12" hidden="1" outlineLevel="1">
      <c r="L212" s="12" t="s">
        <v>43</v>
      </c>
    </row>
    <row r="213" ht="12" hidden="1" outlineLevel="1">
      <c r="L213" s="12" t="s">
        <v>251</v>
      </c>
    </row>
    <row r="214" ht="12" hidden="1" outlineLevel="1">
      <c r="L214" s="12" t="s">
        <v>74</v>
      </c>
    </row>
    <row r="215" ht="12" hidden="1" outlineLevel="1">
      <c r="L215" s="12" t="s">
        <v>262</v>
      </c>
    </row>
    <row r="216" ht="12" hidden="1" outlineLevel="1">
      <c r="L216" s="12" t="s">
        <v>241</v>
      </c>
    </row>
    <row r="217" ht="12" hidden="1" outlineLevel="1">
      <c r="L217" s="12" t="s">
        <v>104</v>
      </c>
    </row>
    <row r="218" ht="12" hidden="1" outlineLevel="1">
      <c r="L218" s="12" t="s">
        <v>187</v>
      </c>
    </row>
    <row r="219" ht="12" hidden="1" outlineLevel="1">
      <c r="L219" s="12" t="s">
        <v>44</v>
      </c>
    </row>
    <row r="220" ht="12" hidden="1" outlineLevel="1">
      <c r="L220" s="12" t="s">
        <v>75</v>
      </c>
    </row>
    <row r="221" ht="12" hidden="1" outlineLevel="1">
      <c r="L221" s="12" t="s">
        <v>252</v>
      </c>
    </row>
    <row r="222" ht="12" hidden="1" outlineLevel="1">
      <c r="L222" s="12" t="s">
        <v>227</v>
      </c>
    </row>
    <row r="223" ht="12" hidden="1" outlineLevel="1">
      <c r="L223" s="12" t="s">
        <v>147</v>
      </c>
    </row>
    <row r="224" ht="12" hidden="1" outlineLevel="1">
      <c r="L224" s="12" t="s">
        <v>105</v>
      </c>
    </row>
    <row r="225" ht="12" hidden="1" outlineLevel="1">
      <c r="L225" s="12" t="s">
        <v>45</v>
      </c>
    </row>
    <row r="226" ht="12" hidden="1" outlineLevel="1">
      <c r="L226" s="12" t="s">
        <v>188</v>
      </c>
    </row>
    <row r="227" ht="12" hidden="1" outlineLevel="1">
      <c r="L227" s="12" t="s">
        <v>76</v>
      </c>
    </row>
    <row r="228" ht="12" hidden="1" outlineLevel="1">
      <c r="L228" s="12" t="s">
        <v>228</v>
      </c>
    </row>
    <row r="229" ht="12" hidden="1" outlineLevel="1">
      <c r="L229" s="12" t="s">
        <v>106</v>
      </c>
    </row>
    <row r="230" ht="12" hidden="1" outlineLevel="1">
      <c r="L230" s="12" t="s">
        <v>46</v>
      </c>
    </row>
    <row r="231" ht="12" hidden="1" outlineLevel="1">
      <c r="L231" s="12" t="s">
        <v>77</v>
      </c>
    </row>
    <row r="232" ht="12" hidden="1" outlineLevel="1">
      <c r="L232" s="12" t="s">
        <v>148</v>
      </c>
    </row>
    <row r="233" ht="12" hidden="1" outlineLevel="1">
      <c r="L233" s="12" t="s">
        <v>107</v>
      </c>
    </row>
    <row r="234" ht="12" hidden="1" outlineLevel="1">
      <c r="L234" s="12" t="s">
        <v>189</v>
      </c>
    </row>
    <row r="235" ht="12" hidden="1" outlineLevel="1">
      <c r="L235" s="12" t="s">
        <v>229</v>
      </c>
    </row>
    <row r="236" ht="12" hidden="1" outlineLevel="1">
      <c r="L236" s="12" t="s">
        <v>149</v>
      </c>
    </row>
    <row r="237" ht="12" hidden="1" outlineLevel="1">
      <c r="L237" s="12" t="s">
        <v>263</v>
      </c>
    </row>
    <row r="238" ht="12" hidden="1" outlineLevel="1">
      <c r="L238" s="12" t="s">
        <v>47</v>
      </c>
    </row>
    <row r="239" ht="12" hidden="1" outlineLevel="1">
      <c r="L239" s="12" t="s">
        <v>78</v>
      </c>
    </row>
    <row r="240" ht="12" hidden="1" outlineLevel="1">
      <c r="L240" s="12" t="s">
        <v>108</v>
      </c>
    </row>
    <row r="241" ht="12" hidden="1" outlineLevel="1">
      <c r="L241" s="12" t="s">
        <v>190</v>
      </c>
    </row>
    <row r="242" ht="12" hidden="1" outlineLevel="1">
      <c r="L242" s="12" t="s">
        <v>48</v>
      </c>
    </row>
    <row r="243" ht="12" hidden="1" outlineLevel="1">
      <c r="L243" s="12" t="s">
        <v>79</v>
      </c>
    </row>
    <row r="244" ht="12" hidden="1" outlineLevel="1">
      <c r="L244" s="12" t="s">
        <v>109</v>
      </c>
    </row>
    <row r="245" ht="12" hidden="1" outlineLevel="1">
      <c r="L245" s="12" t="s">
        <v>49</v>
      </c>
    </row>
    <row r="246" ht="12" hidden="1" outlineLevel="1">
      <c r="L246" s="12" t="s">
        <v>230</v>
      </c>
    </row>
    <row r="247" ht="12.75" hidden="1" outlineLevel="1" thickBot="1">
      <c r="L247" s="50" t="s">
        <v>150</v>
      </c>
    </row>
    <row r="248" ht="12" hidden="1" outlineLevel="1"/>
    <row r="249" ht="12.75" hidden="1" outlineLevel="1" thickBot="1"/>
    <row r="250" spans="1:8" ht="15" collapsed="1" thickBot="1">
      <c r="A250" s="131"/>
      <c r="B250" s="132" t="s">
        <v>354</v>
      </c>
      <c r="C250" s="133">
        <v>45543</v>
      </c>
      <c r="D250" s="134" t="s">
        <v>280</v>
      </c>
      <c r="E250" s="135">
        <v>45549</v>
      </c>
      <c r="F250" s="134"/>
      <c r="G250" s="136"/>
      <c r="H250" s="79"/>
    </row>
    <row r="251" spans="1:8" ht="15">
      <c r="A251" s="238"/>
      <c r="B251" s="238"/>
      <c r="C251" s="238"/>
      <c r="D251" s="238"/>
      <c r="E251" s="238"/>
      <c r="F251" s="238"/>
      <c r="G251" s="238"/>
      <c r="H251" s="79"/>
    </row>
    <row r="252" spans="1:8" ht="15">
      <c r="A252" s="191"/>
      <c r="B252" s="192"/>
      <c r="C252" s="80" t="s">
        <v>319</v>
      </c>
      <c r="D252" s="81"/>
      <c r="E252" s="82"/>
      <c r="F252" s="82"/>
      <c r="G252" s="82"/>
      <c r="H252" s="82"/>
    </row>
    <row r="253" spans="1:8" ht="15">
      <c r="A253" s="83"/>
      <c r="B253" s="83"/>
      <c r="C253" s="83"/>
      <c r="D253" s="84"/>
      <c r="E253" s="84"/>
      <c r="F253" s="83"/>
      <c r="G253" s="84"/>
      <c r="H253" s="82"/>
    </row>
    <row r="254" spans="1:8" ht="15">
      <c r="A254" s="203"/>
      <c r="B254" s="204"/>
      <c r="C254" s="85"/>
      <c r="E254" s="84"/>
      <c r="F254" s="83"/>
      <c r="G254" s="84"/>
      <c r="H254" s="82"/>
    </row>
    <row r="255" spans="1:8" ht="15">
      <c r="A255" s="84"/>
      <c r="B255" s="84"/>
      <c r="C255" s="84"/>
      <c r="D255" s="84"/>
      <c r="E255" s="84"/>
      <c r="F255" s="84"/>
      <c r="G255" s="84"/>
      <c r="H255" s="82"/>
    </row>
    <row r="256" spans="1:8" ht="14.25">
      <c r="A256" s="130" t="s">
        <v>320</v>
      </c>
      <c r="B256" s="235"/>
      <c r="C256" s="236"/>
      <c r="D256" s="237"/>
      <c r="E256" s="224"/>
      <c r="F256" s="224"/>
      <c r="G256" s="224"/>
      <c r="H256" s="79"/>
    </row>
    <row r="257" spans="1:8" ht="14.25">
      <c r="A257" s="129" t="s">
        <v>321</v>
      </c>
      <c r="B257" s="202"/>
      <c r="C257" s="202"/>
      <c r="D257" s="202"/>
      <c r="E257" s="129" t="s">
        <v>323</v>
      </c>
      <c r="F257" s="176"/>
      <c r="G257" s="176"/>
      <c r="H257" s="79"/>
    </row>
    <row r="258" spans="1:8" ht="21">
      <c r="A258" s="129" t="s">
        <v>322</v>
      </c>
      <c r="B258" s="193"/>
      <c r="C258" s="193"/>
      <c r="D258" s="194"/>
      <c r="E258" s="129" t="s">
        <v>324</v>
      </c>
      <c r="F258" s="176"/>
      <c r="G258" s="176"/>
      <c r="H258" s="79"/>
    </row>
    <row r="259" spans="1:11" ht="21">
      <c r="A259" s="129" t="s">
        <v>6</v>
      </c>
      <c r="B259" s="195"/>
      <c r="C259" s="193"/>
      <c r="D259" s="194"/>
      <c r="E259" s="129" t="s">
        <v>325</v>
      </c>
      <c r="F259" s="202"/>
      <c r="G259" s="202"/>
      <c r="H259" s="79"/>
      <c r="K259" s="86"/>
    </row>
    <row r="260" spans="1:8" ht="14.25">
      <c r="A260" s="79"/>
      <c r="B260" s="79"/>
      <c r="C260" s="79"/>
      <c r="D260" s="79"/>
      <c r="E260" s="79"/>
      <c r="F260" s="79"/>
      <c r="G260" s="79"/>
      <c r="H260" s="79"/>
    </row>
    <row r="261" spans="1:8" ht="14.25">
      <c r="A261" s="180"/>
      <c r="B261" s="181"/>
      <c r="C261" s="181"/>
      <c r="D261" s="181"/>
      <c r="E261" s="181"/>
      <c r="F261" s="181"/>
      <c r="G261" s="182"/>
      <c r="H261" s="79"/>
    </row>
    <row r="262" spans="1:7" ht="12">
      <c r="A262" s="100"/>
      <c r="B262" s="103"/>
      <c r="D262" s="104" t="s">
        <v>308</v>
      </c>
      <c r="E262" s="105" t="s">
        <v>309</v>
      </c>
      <c r="F262" s="104" t="s">
        <v>310</v>
      </c>
      <c r="G262" s="95"/>
    </row>
    <row r="263" spans="1:15" ht="14.25">
      <c r="A263" s="101"/>
      <c r="B263" s="159"/>
      <c r="D263" s="106">
        <f>D8</f>
        <v>0</v>
      </c>
      <c r="E263" s="106">
        <f>D9</f>
        <v>0</v>
      </c>
      <c r="F263" s="106">
        <f>D10</f>
        <v>0</v>
      </c>
      <c r="G263" s="95"/>
      <c r="L263" s="79"/>
      <c r="O263" s="140"/>
    </row>
    <row r="264" spans="1:15" ht="14.25">
      <c r="A264" s="101"/>
      <c r="B264" s="159"/>
      <c r="D264" s="95"/>
      <c r="E264" s="95"/>
      <c r="F264" s="95"/>
      <c r="G264" s="95"/>
      <c r="H264" s="79"/>
      <c r="L264" s="79"/>
      <c r="O264" s="140"/>
    </row>
    <row r="265" spans="1:8" ht="14.25">
      <c r="A265" s="101"/>
      <c r="B265" s="159"/>
      <c r="D265" s="107" t="s">
        <v>353</v>
      </c>
      <c r="E265" s="108"/>
      <c r="F265" s="199" t="s">
        <v>311</v>
      </c>
      <c r="G265" s="200"/>
      <c r="H265" s="79"/>
    </row>
    <row r="266" spans="1:15" ht="14.25">
      <c r="A266" s="101"/>
      <c r="B266" s="159"/>
      <c r="D266" s="197">
        <f>D6+D11+D12+D13+D14</f>
        <v>0</v>
      </c>
      <c r="E266" s="198"/>
      <c r="F266" s="201">
        <f>D7</f>
        <v>0</v>
      </c>
      <c r="G266" s="198"/>
      <c r="H266" s="79"/>
      <c r="O266" s="139"/>
    </row>
    <row r="267" spans="1:8" ht="14.25">
      <c r="A267" s="102" t="s">
        <v>312</v>
      </c>
      <c r="B267" s="229">
        <f>SUM(F6:F15)</f>
        <v>0</v>
      </c>
      <c r="C267" s="230"/>
      <c r="D267" s="109"/>
      <c r="E267" s="222" t="s">
        <v>313</v>
      </c>
      <c r="F267" s="223"/>
      <c r="G267" s="110">
        <f>D263+E263+F263+D266+F266</f>
        <v>0</v>
      </c>
      <c r="H267" s="79"/>
    </row>
    <row r="268" spans="1:8" ht="15" thickBot="1">
      <c r="A268" s="87"/>
      <c r="B268" s="88"/>
      <c r="C268" s="41"/>
      <c r="D268" s="109"/>
      <c r="E268" s="111"/>
      <c r="F268" s="112"/>
      <c r="G268" s="113"/>
      <c r="H268" s="79"/>
    </row>
    <row r="269" spans="1:17" ht="15" thickBot="1">
      <c r="A269" s="217" t="s">
        <v>316</v>
      </c>
      <c r="B269" s="218"/>
      <c r="C269" s="219" t="s">
        <v>314</v>
      </c>
      <c r="D269" s="220"/>
      <c r="E269" s="221"/>
      <c r="F269" s="119" t="s">
        <v>318</v>
      </c>
      <c r="G269" s="120"/>
      <c r="H269" s="121"/>
      <c r="I269" s="122"/>
      <c r="J269" s="122"/>
      <c r="K269" s="122"/>
      <c r="L269" s="123"/>
      <c r="M269" s="124"/>
      <c r="N269" s="122"/>
      <c r="O269" s="138"/>
      <c r="P269" s="168"/>
      <c r="Q269" s="169"/>
    </row>
    <row r="270" spans="1:14" ht="15" thickBot="1">
      <c r="A270" s="125"/>
      <c r="B270" s="126" t="s">
        <v>315</v>
      </c>
      <c r="C270" s="127" t="s">
        <v>317</v>
      </c>
      <c r="D270" s="128"/>
      <c r="E270" s="114"/>
      <c r="F270" s="115"/>
      <c r="G270" s="113"/>
      <c r="H270" s="116"/>
      <c r="I270" s="117"/>
      <c r="J270" s="117"/>
      <c r="K270" s="117"/>
      <c r="L270" s="117"/>
      <c r="M270" s="118"/>
      <c r="N270" s="95"/>
    </row>
    <row r="271" spans="1:8" ht="28.5" customHeight="1">
      <c r="A271" s="79"/>
      <c r="B271" s="79"/>
      <c r="C271" s="79"/>
      <c r="D271" s="79"/>
      <c r="E271" s="79"/>
      <c r="F271" s="79"/>
      <c r="G271" s="79"/>
      <c r="H271" s="79"/>
    </row>
    <row r="272" spans="1:13" ht="12.75">
      <c r="A272" s="233"/>
      <c r="B272" s="234"/>
      <c r="C272" s="234"/>
      <c r="D272" s="234"/>
      <c r="E272" s="234"/>
      <c r="F272" s="234"/>
      <c r="G272" s="232"/>
      <c r="H272" s="231"/>
      <c r="I272" s="232"/>
      <c r="J272" s="89"/>
      <c r="K272" s="89"/>
      <c r="L272" s="89"/>
      <c r="M272" s="90"/>
    </row>
    <row r="273" spans="1:13" ht="12.75">
      <c r="A273" s="187"/>
      <c r="B273" s="188"/>
      <c r="C273" s="188"/>
      <c r="D273" s="188"/>
      <c r="E273" s="188"/>
      <c r="F273" s="188"/>
      <c r="G273" s="188"/>
      <c r="H273" s="189"/>
      <c r="I273" s="91"/>
      <c r="J273" s="91"/>
      <c r="K273" s="91"/>
      <c r="L273" s="91"/>
      <c r="M273" s="91"/>
    </row>
    <row r="274" spans="1:13" ht="14.25" thickBot="1">
      <c r="A274" s="92"/>
      <c r="D274" s="93"/>
      <c r="G274" s="94"/>
      <c r="H274" s="190"/>
      <c r="I274" s="91"/>
      <c r="J274" s="91"/>
      <c r="K274" s="91"/>
      <c r="L274" s="91"/>
      <c r="M274" s="91"/>
    </row>
    <row r="275" spans="1:14" ht="22.5" customHeight="1" thickBot="1">
      <c r="A275" s="96" t="s">
        <v>296</v>
      </c>
      <c r="B275" s="97" t="s">
        <v>295</v>
      </c>
      <c r="C275" s="98" t="s">
        <v>307</v>
      </c>
      <c r="D275" s="98" t="s">
        <v>305</v>
      </c>
      <c r="E275" s="98" t="s">
        <v>306</v>
      </c>
      <c r="F275" s="98" t="s">
        <v>326</v>
      </c>
      <c r="G275" s="99" t="s">
        <v>327</v>
      </c>
      <c r="H275" s="170" t="s">
        <v>301</v>
      </c>
      <c r="I275" s="171"/>
      <c r="J275" s="171"/>
      <c r="K275" s="172"/>
      <c r="L275" s="161"/>
      <c r="M275" s="162"/>
      <c r="N275" s="163"/>
    </row>
    <row r="276" spans="1:17" ht="12">
      <c r="A276" s="143"/>
      <c r="B276" s="143"/>
      <c r="C276" s="144"/>
      <c r="D276" s="145"/>
      <c r="E276" s="146"/>
      <c r="F276" s="143"/>
      <c r="G276" s="143"/>
      <c r="H276" s="173">
        <f>IF(C276:C306="Athlete",$C$6,IF(C276:C306="Supporter",$C$7,IF(C276:C306="Child 0-3",$C$8,IF(C276:C306="Child 4-6",$C$9,IF(C276:C306="Child 7-18",$C$10,IF(C276:C306="Manager",$C$11,IF(C276:C306="Doctor",$C$12,IF(C276:C306="Coach",$C$13,))))))))</f>
        <v>0</v>
      </c>
      <c r="I276" s="174"/>
      <c r="J276" s="174"/>
      <c r="K276" s="175"/>
      <c r="L276" s="164"/>
      <c r="M276" s="165"/>
      <c r="N276" s="142"/>
      <c r="O276" s="141">
        <f aca="true" t="shared" si="2" ref="O276:O306">IF(AND(C276="",E32="Adulto",A276&lt;&gt;0),"ERRORE Immettere un Tipo","")</f>
      </c>
      <c r="P276" s="141">
        <f>IF(AND(C276&lt;&gt;"",D28-D276&lt;4382),"ERRORE in caso di Bambini lasciare in bianco il campo Tipo","")</f>
      </c>
      <c r="Q276" s="139" t="b">
        <f>IF(C276:C306="Athlete",$C$6,IF(C276:C306="Supporter",$C$7))</f>
        <v>0</v>
      </c>
    </row>
    <row r="277" spans="1:16" ht="12">
      <c r="A277" s="143"/>
      <c r="B277" s="147"/>
      <c r="C277" s="144"/>
      <c r="D277" s="145"/>
      <c r="E277" s="146"/>
      <c r="F277" s="143"/>
      <c r="G277" s="143"/>
      <c r="H277" s="173">
        <f>IF(C277:C306="Athlete",$C$6,IF(C277:C306="Supporter",$C$7,IF(C277:C306="Child 0-3",$C$8,IF(C277:C306="Child 4-6",$C$9,IF(C277:C306="Child 7-18",$C$10,IF(C277:C306="Manager",$C$11,IF(C277:C306="Doctor",$C$12,IF(C277:C306="Coach",$C$13,))))))))</f>
        <v>0</v>
      </c>
      <c r="I277" s="174"/>
      <c r="J277" s="174"/>
      <c r="K277" s="175"/>
      <c r="L277" s="164"/>
      <c r="M277" s="165"/>
      <c r="N277" s="142"/>
      <c r="O277" s="137">
        <f t="shared" si="2"/>
      </c>
      <c r="P277" s="141">
        <f>IF(AND(C277&lt;&gt;"",D28-D277&lt;4382),"ERRORE in caso di Bambini lasciare in bianco il campo Tipo","")</f>
      </c>
    </row>
    <row r="278" spans="1:16" ht="12">
      <c r="A278" s="143"/>
      <c r="B278" s="147"/>
      <c r="C278" s="144"/>
      <c r="D278" s="145"/>
      <c r="E278" s="146"/>
      <c r="F278" s="143"/>
      <c r="G278" s="143"/>
      <c r="H278" s="173">
        <f>IF(C278:C306="Athlete",$C$6,IF(C278:C306="Supporter",$C$7,IF(C278:C306="Child 0-3",$C$8,IF(C278:C306="Child 4-6",$C$9,IF(C278:C306="Child 7-18",$C$10,IF(C278:C306="Manager",$C$11,IF(C278:C306="Doctor",$C$12,IF(C278:C306="Coach",$C$13,))))))))</f>
        <v>0</v>
      </c>
      <c r="I278" s="174"/>
      <c r="J278" s="174"/>
      <c r="K278" s="175"/>
      <c r="L278" s="164"/>
      <c r="M278" s="165"/>
      <c r="N278" s="142"/>
      <c r="O278" s="137">
        <f t="shared" si="2"/>
      </c>
      <c r="P278" s="141">
        <f>IF(AND(C278&lt;&gt;"",D28-D278&lt;4382),"ERRORE in caso di Bambini lasciare in bianco il campo Tipo","")</f>
      </c>
    </row>
    <row r="279" spans="1:16" ht="12">
      <c r="A279" s="143"/>
      <c r="B279" s="147"/>
      <c r="C279" s="144"/>
      <c r="D279" s="145"/>
      <c r="E279" s="146"/>
      <c r="F279" s="143"/>
      <c r="G279" s="143"/>
      <c r="H279" s="173">
        <f>IF(C279:C306="Athlete",$C$6,IF(C279:C306="Supporter",$C$7,IF(C279:C306="Child 0-3",$C$8,IF(C279:C306="Child 4-6",$C$9,IF(C279:C306="Child 7-18",$C$10,IF(C279:C306="Manager",$C$11,IF(C279:C306="Doctor",$C$12,IF(C279:C306="Coach",$C$13,))))))))</f>
        <v>0</v>
      </c>
      <c r="I279" s="174"/>
      <c r="J279" s="174"/>
      <c r="K279" s="175"/>
      <c r="L279" s="164"/>
      <c r="M279" s="165"/>
      <c r="N279" s="142"/>
      <c r="O279" s="137">
        <f t="shared" si="2"/>
      </c>
      <c r="P279" s="141">
        <f>IF(AND(C279&lt;&gt;"",D28-D279&lt;4382),"ERRORE in caso di Bambini lasciare in bianco il campo Tipo","")</f>
      </c>
    </row>
    <row r="280" spans="1:16" ht="12">
      <c r="A280" s="143"/>
      <c r="B280" s="147"/>
      <c r="C280" s="144"/>
      <c r="D280" s="145"/>
      <c r="E280" s="146"/>
      <c r="F280" s="143"/>
      <c r="G280" s="143"/>
      <c r="H280" s="173">
        <f>IF(C280:C306="Athlete",$C$6,IF(C280:C306="Supporter",$C$7,IF(C280:C306="Child 0-3",$C$8,IF(C280:C306="Child 4-6",$C$9,IF(C280:C306="Child 7-18",$C$10,IF(C280:C306="Manager",$C$11,IF(C280:C306="Doctor",$C$12,IF(C280:C306="Coach",$C$13,))))))))</f>
        <v>0</v>
      </c>
      <c r="I280" s="174"/>
      <c r="J280" s="174"/>
      <c r="K280" s="175"/>
      <c r="L280" s="164"/>
      <c r="M280" s="165"/>
      <c r="N280" s="142"/>
      <c r="O280" s="137">
        <f t="shared" si="2"/>
      </c>
      <c r="P280" s="141">
        <f>IF(AND(C280&lt;&gt;"",D28-D280&lt;4382),"ERRORE in caso di Bambini lasciare in bianco il campo Tipo","")</f>
      </c>
    </row>
    <row r="281" spans="1:16" ht="12">
      <c r="A281" s="143"/>
      <c r="B281" s="147"/>
      <c r="C281" s="144"/>
      <c r="D281" s="145"/>
      <c r="E281" s="146"/>
      <c r="F281" s="143"/>
      <c r="G281" s="143"/>
      <c r="H281" s="173">
        <f>IF(C281:C307="Athlete",$C$6,IF(C281:C307="Supporter",$C$7,IF(C281:C307="Child 0-3",$C$8,IF(C281:C307="Child 4-6",$C$9,IF(C281:C307="Child 7-18",$C$10,IF(C281:C307="Manager",$C$11,IF(C281:C307="Doctor",$C$12,IF(C281:C307="Coach",$C$13,))))))))</f>
        <v>0</v>
      </c>
      <c r="I281" s="174"/>
      <c r="J281" s="174"/>
      <c r="K281" s="175"/>
      <c r="L281" s="164"/>
      <c r="M281" s="165"/>
      <c r="N281" s="142"/>
      <c r="O281" s="137">
        <f t="shared" si="2"/>
      </c>
      <c r="P281" s="141">
        <f>IF(AND(C281&lt;&gt;"",D28-D281&lt;4382),"ERRORE in caso di Bambini lasciare in bianco il campo Tipo","")</f>
      </c>
    </row>
    <row r="282" spans="1:16" ht="12">
      <c r="A282" s="143"/>
      <c r="B282" s="147"/>
      <c r="C282" s="144"/>
      <c r="D282" s="145"/>
      <c r="E282" s="146"/>
      <c r="F282" s="143"/>
      <c r="G282" s="143"/>
      <c r="H282" s="173">
        <f>IF(C282:C307="Athlete",$C$6,IF(C282:C307="Supporter",$C$7,IF(C282:C307="Child 0-3",$C$8,IF(C282:C307="Child 4-6",$C$9,IF(C282:C307="Child 7-18",$C$10,IF(C282:C307="Manager",$C$11,IF(C282:C307="Doctor",$C$12,IF(C282:C307="Coach",$C$13,))))))))</f>
        <v>0</v>
      </c>
      <c r="I282" s="174"/>
      <c r="J282" s="174"/>
      <c r="K282" s="175"/>
      <c r="L282" s="164"/>
      <c r="M282" s="165"/>
      <c r="N282" s="142"/>
      <c r="O282" s="137">
        <f t="shared" si="2"/>
      </c>
      <c r="P282" s="141">
        <f>IF(AND(C282&lt;&gt;"",D28-D282&lt;4382),"ERRORE in caso di Bambini lasciare in bianco il campo Tipo","")</f>
      </c>
    </row>
    <row r="283" spans="1:16" ht="12">
      <c r="A283" s="143"/>
      <c r="B283" s="143"/>
      <c r="C283" s="144"/>
      <c r="D283" s="145"/>
      <c r="E283" s="146"/>
      <c r="F283" s="143"/>
      <c r="G283" s="143"/>
      <c r="H283" s="173">
        <f>IF(C283:C308="Athlete",$C$6,IF(C283:C308="Supporter",$C$7,IF(C283:C308="Child 0-3",$C$8,IF(C283:C308="Child 4-6",$C$9,IF(C283:C308="Child 7-18",$C$10,IF(C283:C308="Manager",$C$11,IF(C283:C308="Doctor",$C$12,IF(C283:C308="Coach",$C$13,))))))))</f>
        <v>0</v>
      </c>
      <c r="I283" s="174"/>
      <c r="J283" s="174"/>
      <c r="K283" s="175"/>
      <c r="L283" s="164"/>
      <c r="M283" s="165"/>
      <c r="N283" s="142"/>
      <c r="O283" s="137">
        <f t="shared" si="2"/>
      </c>
      <c r="P283" s="141">
        <f>IF(AND(C283&lt;&gt;"",D28-D283&lt;4382),"ERRORE in caso di Bambini lasciare in bianco il campo Tipo","")</f>
      </c>
    </row>
    <row r="284" spans="1:16" ht="12">
      <c r="A284" s="143"/>
      <c r="B284" s="148"/>
      <c r="C284" s="144"/>
      <c r="D284" s="145"/>
      <c r="E284" s="146"/>
      <c r="F284" s="143"/>
      <c r="G284" s="143"/>
      <c r="H284" s="173">
        <f>IF(C284:C308="Athlete",$C$6,IF(C284:C308="Supporter",$C$7,IF(C284:C308="Child 0-3",$C$8,IF(C284:C308="Child 4-6",$C$9,IF(C284:C308="Child 7-18",$C$10,IF(C284:C308="Manager",$C$11,IF(C284:C308="Doctor",$C$12,IF(C284:C308="Coach",$C$13,))))))))</f>
        <v>0</v>
      </c>
      <c r="I284" s="174"/>
      <c r="J284" s="174"/>
      <c r="K284" s="175"/>
      <c r="L284" s="164"/>
      <c r="M284" s="165"/>
      <c r="N284" s="142"/>
      <c r="O284" s="137">
        <f t="shared" si="2"/>
      </c>
      <c r="P284" s="141">
        <f>IF(AND(C284&lt;&gt;"",D28-D284&lt;4382),"ERRORE in caso di Bambini lasciare in bianco il campo Tipo","")</f>
      </c>
    </row>
    <row r="285" spans="1:16" ht="12">
      <c r="A285" s="143"/>
      <c r="B285" s="148"/>
      <c r="C285" s="144"/>
      <c r="D285" s="145"/>
      <c r="E285" s="146"/>
      <c r="F285" s="143"/>
      <c r="G285" s="143"/>
      <c r="H285" s="173">
        <f aca="true" t="shared" si="3" ref="H285:H306">IF(C285:C308="Athlete",$C$6,IF(C285:C308="Supporter",$C$7,IF(C285:C308="Child 0-3",$C$8,IF(C285:C308="Child 4-6",$C$9,IF(C285:C308="Child 7-18",$C$10,IF(C285:C308="Manager",$C$11,IF(C285:C308="Doctor",$C$12,IF(C285:C308="Coach",$C$13,))))))))</f>
        <v>0</v>
      </c>
      <c r="I285" s="174"/>
      <c r="J285" s="174"/>
      <c r="K285" s="175"/>
      <c r="L285" s="164"/>
      <c r="M285" s="165"/>
      <c r="N285" s="142"/>
      <c r="O285" s="137">
        <f t="shared" si="2"/>
      </c>
      <c r="P285" s="141">
        <f>IF(AND(C285&lt;&gt;"",D28-D285&lt;4382),"ERRORE in caso di Bambini lasciare in bianco il campo Tipo","")</f>
      </c>
    </row>
    <row r="286" spans="1:16" ht="12">
      <c r="A286" s="143"/>
      <c r="B286" s="148"/>
      <c r="C286" s="144"/>
      <c r="D286" s="145"/>
      <c r="E286" s="146"/>
      <c r="F286" s="143"/>
      <c r="G286" s="143"/>
      <c r="H286" s="173">
        <f t="shared" si="3"/>
        <v>0</v>
      </c>
      <c r="I286" s="174"/>
      <c r="J286" s="174"/>
      <c r="K286" s="175"/>
      <c r="L286" s="164"/>
      <c r="M286" s="165"/>
      <c r="N286" s="142"/>
      <c r="O286" s="137">
        <f t="shared" si="2"/>
      </c>
      <c r="P286" s="141">
        <f>IF(AND(C286&lt;&gt;"",D28-D286&lt;4382),"ERRORE in caso di Bambini lasciare in bianco il campo Tipo","")</f>
      </c>
    </row>
    <row r="287" spans="1:16" ht="12">
      <c r="A287" s="143"/>
      <c r="B287" s="148"/>
      <c r="C287" s="144"/>
      <c r="D287" s="145"/>
      <c r="E287" s="146"/>
      <c r="F287" s="143"/>
      <c r="G287" s="143"/>
      <c r="H287" s="173">
        <f t="shared" si="3"/>
        <v>0</v>
      </c>
      <c r="I287" s="174"/>
      <c r="J287" s="174"/>
      <c r="K287" s="175"/>
      <c r="L287" s="164"/>
      <c r="M287" s="165"/>
      <c r="N287" s="142"/>
      <c r="O287" s="137">
        <f t="shared" si="2"/>
      </c>
      <c r="P287" s="141">
        <f>IF(AND(C287&lt;&gt;"",D28-D287&lt;4382),"ERRORE in caso di Bambini lasciare in bianco il campo Tipo","")</f>
      </c>
    </row>
    <row r="288" spans="1:16" ht="12">
      <c r="A288" s="143"/>
      <c r="B288" s="148"/>
      <c r="C288" s="144"/>
      <c r="D288" s="145"/>
      <c r="E288" s="146"/>
      <c r="F288" s="143"/>
      <c r="G288" s="143"/>
      <c r="H288" s="173">
        <f t="shared" si="3"/>
        <v>0</v>
      </c>
      <c r="I288" s="174"/>
      <c r="J288" s="174"/>
      <c r="K288" s="175"/>
      <c r="L288" s="164"/>
      <c r="M288" s="165"/>
      <c r="N288" s="142"/>
      <c r="O288" s="137">
        <f t="shared" si="2"/>
      </c>
      <c r="P288" s="141">
        <f>IF(AND(C288&lt;&gt;"",D28-D288&lt;4382),"ERRORE in caso di Bambini lasciare in bianco il campo Tipo","")</f>
      </c>
    </row>
    <row r="289" spans="1:16" ht="12">
      <c r="A289" s="143"/>
      <c r="B289" s="148"/>
      <c r="C289" s="144"/>
      <c r="D289" s="145"/>
      <c r="E289" s="146"/>
      <c r="F289" s="143"/>
      <c r="G289" s="143"/>
      <c r="H289" s="173">
        <f t="shared" si="3"/>
        <v>0</v>
      </c>
      <c r="I289" s="174"/>
      <c r="J289" s="174"/>
      <c r="K289" s="175"/>
      <c r="L289" s="164"/>
      <c r="M289" s="165"/>
      <c r="N289" s="142"/>
      <c r="O289" s="137">
        <f t="shared" si="2"/>
      </c>
      <c r="P289" s="141">
        <f>IF(AND(C289&lt;&gt;"",D28-D289&lt;4382),"ERRORE in caso di Bambini lasciare in bianco il campo Tipo","")</f>
      </c>
    </row>
    <row r="290" spans="1:16" ht="12">
      <c r="A290" s="143"/>
      <c r="B290" s="148"/>
      <c r="C290" s="144"/>
      <c r="D290" s="145"/>
      <c r="E290" s="146"/>
      <c r="F290" s="143"/>
      <c r="G290" s="143"/>
      <c r="H290" s="173">
        <f t="shared" si="3"/>
        <v>0</v>
      </c>
      <c r="I290" s="174"/>
      <c r="J290" s="174"/>
      <c r="K290" s="175"/>
      <c r="L290" s="164"/>
      <c r="M290" s="165"/>
      <c r="N290" s="142"/>
      <c r="O290" s="137">
        <f t="shared" si="2"/>
      </c>
      <c r="P290" s="141">
        <f>IF(AND(C290&lt;&gt;"",D28-D290&lt;4382),"ERRORE in caso di Bambini lasciare in bianco il campo Tipo","")</f>
      </c>
    </row>
    <row r="291" spans="1:16" ht="12">
      <c r="A291" s="143"/>
      <c r="B291" s="148"/>
      <c r="C291" s="144"/>
      <c r="D291" s="145"/>
      <c r="E291" s="146"/>
      <c r="F291" s="143"/>
      <c r="G291" s="143"/>
      <c r="H291" s="173">
        <f t="shared" si="3"/>
        <v>0</v>
      </c>
      <c r="I291" s="174"/>
      <c r="J291" s="174"/>
      <c r="K291" s="175"/>
      <c r="L291" s="164"/>
      <c r="M291" s="165"/>
      <c r="N291" s="142"/>
      <c r="O291" s="137">
        <f t="shared" si="2"/>
      </c>
      <c r="P291" s="141">
        <f>IF(AND(C291&lt;&gt;"",D28-D291&lt;4382),"ERRORE in caso di Bambini lasciare in bianco il campo Tipo","")</f>
      </c>
    </row>
    <row r="292" spans="1:16" ht="12">
      <c r="A292" s="143"/>
      <c r="B292" s="148"/>
      <c r="C292" s="144"/>
      <c r="D292" s="145"/>
      <c r="E292" s="146"/>
      <c r="F292" s="143"/>
      <c r="G292" s="143"/>
      <c r="H292" s="173">
        <f t="shared" si="3"/>
        <v>0</v>
      </c>
      <c r="I292" s="174"/>
      <c r="J292" s="174"/>
      <c r="K292" s="175"/>
      <c r="L292" s="164"/>
      <c r="M292" s="165"/>
      <c r="N292" s="142"/>
      <c r="O292" s="137">
        <f t="shared" si="2"/>
      </c>
      <c r="P292" s="141">
        <f>IF(AND(C292&lt;&gt;"",D28-D292&lt;4382),"ERRORE in caso di Bambini lasciare in bianco il campo Tipo","")</f>
      </c>
    </row>
    <row r="293" spans="1:16" ht="12">
      <c r="A293" s="143"/>
      <c r="B293" s="148"/>
      <c r="C293" s="144"/>
      <c r="D293" s="145"/>
      <c r="E293" s="146"/>
      <c r="F293" s="143"/>
      <c r="G293" s="143"/>
      <c r="H293" s="173">
        <f t="shared" si="3"/>
        <v>0</v>
      </c>
      <c r="I293" s="174"/>
      <c r="J293" s="174"/>
      <c r="K293" s="175"/>
      <c r="L293" s="164"/>
      <c r="M293" s="165"/>
      <c r="N293" s="142"/>
      <c r="O293" s="137">
        <f t="shared" si="2"/>
      </c>
      <c r="P293" s="141">
        <f>IF(AND(C293&lt;&gt;"",D28-D293&lt;4382),"ERRORE in caso di Bambini lasciare in bianco il campo Tipo","")</f>
      </c>
    </row>
    <row r="294" spans="1:16" ht="12">
      <c r="A294" s="143"/>
      <c r="B294" s="148"/>
      <c r="C294" s="144"/>
      <c r="D294" s="145"/>
      <c r="E294" s="146"/>
      <c r="F294" s="143"/>
      <c r="G294" s="143"/>
      <c r="H294" s="173">
        <f t="shared" si="3"/>
        <v>0</v>
      </c>
      <c r="I294" s="174"/>
      <c r="J294" s="174"/>
      <c r="K294" s="175"/>
      <c r="L294" s="164"/>
      <c r="M294" s="165"/>
      <c r="N294" s="142"/>
      <c r="O294" s="137">
        <f t="shared" si="2"/>
      </c>
      <c r="P294" s="141">
        <f>IF(AND(C294&lt;&gt;"",D28-D294&lt;4382),"ERRORE in caso di Bambini lasciare in bianco il campo Tipo","")</f>
      </c>
    </row>
    <row r="295" spans="1:16" ht="12">
      <c r="A295" s="143"/>
      <c r="B295" s="148"/>
      <c r="C295" s="144"/>
      <c r="D295" s="145"/>
      <c r="E295" s="146"/>
      <c r="F295" s="143"/>
      <c r="G295" s="143"/>
      <c r="H295" s="173">
        <f t="shared" si="3"/>
        <v>0</v>
      </c>
      <c r="I295" s="174"/>
      <c r="J295" s="174"/>
      <c r="K295" s="175"/>
      <c r="L295" s="164"/>
      <c r="M295" s="165"/>
      <c r="N295" s="142"/>
      <c r="O295" s="137">
        <f t="shared" si="2"/>
      </c>
      <c r="P295" s="141">
        <f>IF(AND(C295&lt;&gt;"",D28-D295&lt;4382),"ERRORE in caso di Bambini lasciare in bianco il campo Tipo","")</f>
      </c>
    </row>
    <row r="296" spans="1:16" ht="12">
      <c r="A296" s="143"/>
      <c r="B296" s="148"/>
      <c r="C296" s="144"/>
      <c r="D296" s="145"/>
      <c r="E296" s="146"/>
      <c r="F296" s="143"/>
      <c r="G296" s="143"/>
      <c r="H296" s="173">
        <f t="shared" si="3"/>
        <v>0</v>
      </c>
      <c r="I296" s="174"/>
      <c r="J296" s="174"/>
      <c r="K296" s="175"/>
      <c r="L296" s="164"/>
      <c r="M296" s="165"/>
      <c r="N296" s="142"/>
      <c r="O296" s="137">
        <f t="shared" si="2"/>
      </c>
      <c r="P296" s="141">
        <f>IF(AND(C296&lt;&gt;"",D28-D296&lt;4382),"ERRORE in caso di Bambini lasciare in bianco il campo Tipo","")</f>
      </c>
    </row>
    <row r="297" spans="1:16" ht="12">
      <c r="A297" s="143"/>
      <c r="B297" s="148"/>
      <c r="C297" s="144"/>
      <c r="D297" s="145"/>
      <c r="E297" s="146"/>
      <c r="F297" s="143"/>
      <c r="G297" s="143"/>
      <c r="H297" s="173">
        <f t="shared" si="3"/>
        <v>0</v>
      </c>
      <c r="I297" s="174"/>
      <c r="J297" s="174"/>
      <c r="K297" s="175"/>
      <c r="L297" s="164"/>
      <c r="M297" s="165"/>
      <c r="N297" s="142"/>
      <c r="O297" s="137">
        <f t="shared" si="2"/>
      </c>
      <c r="P297" s="141">
        <f>IF(AND(C297&lt;&gt;"",D28-D297&lt;4382),"ERRORE in caso di Bambini lasciare in bianco il campo Tipo","")</f>
      </c>
    </row>
    <row r="298" spans="1:16" ht="12">
      <c r="A298" s="143"/>
      <c r="B298" s="148"/>
      <c r="C298" s="144"/>
      <c r="D298" s="145"/>
      <c r="E298" s="146"/>
      <c r="F298" s="143"/>
      <c r="G298" s="143"/>
      <c r="H298" s="173">
        <f t="shared" si="3"/>
        <v>0</v>
      </c>
      <c r="I298" s="174"/>
      <c r="J298" s="174"/>
      <c r="K298" s="175"/>
      <c r="L298" s="164"/>
      <c r="M298" s="165"/>
      <c r="N298" s="142"/>
      <c r="O298" s="137">
        <f t="shared" si="2"/>
      </c>
      <c r="P298" s="141">
        <f>IF(AND(C298&lt;&gt;"",D28-D298&lt;4382),"ERRORE in caso di Bambini lasciare in bianco il campo Tipo","")</f>
      </c>
    </row>
    <row r="299" spans="1:16" ht="12">
      <c r="A299" s="143"/>
      <c r="B299" s="148"/>
      <c r="C299" s="144"/>
      <c r="D299" s="145"/>
      <c r="E299" s="146"/>
      <c r="F299" s="143"/>
      <c r="G299" s="143"/>
      <c r="H299" s="173">
        <f t="shared" si="3"/>
        <v>0</v>
      </c>
      <c r="I299" s="174"/>
      <c r="J299" s="174"/>
      <c r="K299" s="175"/>
      <c r="L299" s="164"/>
      <c r="M299" s="165"/>
      <c r="N299" s="142"/>
      <c r="O299" s="137">
        <f t="shared" si="2"/>
      </c>
      <c r="P299" s="141">
        <f>IF(AND(C299&lt;&gt;"",D28-D299&lt;4382),"ERRORE in caso di Bambini lasciare in bianco il campo Tipo","")</f>
      </c>
    </row>
    <row r="300" spans="1:16" ht="12">
      <c r="A300" s="143"/>
      <c r="B300" s="148"/>
      <c r="C300" s="144"/>
      <c r="D300" s="145"/>
      <c r="E300" s="146"/>
      <c r="F300" s="143"/>
      <c r="G300" s="143"/>
      <c r="H300" s="173">
        <f t="shared" si="3"/>
        <v>0</v>
      </c>
      <c r="I300" s="174"/>
      <c r="J300" s="174"/>
      <c r="K300" s="175"/>
      <c r="L300" s="164"/>
      <c r="M300" s="165"/>
      <c r="N300" s="142"/>
      <c r="O300" s="137">
        <f t="shared" si="2"/>
      </c>
      <c r="P300" s="141">
        <f>IF(AND(C300&lt;&gt;"",D28-D300&lt;4382),"ERRORE in caso di Bambini lasciare in bianco il campo Tipo","")</f>
      </c>
    </row>
    <row r="301" spans="1:16" ht="12">
      <c r="A301" s="143"/>
      <c r="B301" s="148"/>
      <c r="C301" s="144"/>
      <c r="D301" s="145"/>
      <c r="E301" s="146"/>
      <c r="F301" s="143"/>
      <c r="G301" s="143"/>
      <c r="H301" s="173">
        <f t="shared" si="3"/>
        <v>0</v>
      </c>
      <c r="I301" s="174"/>
      <c r="J301" s="174"/>
      <c r="K301" s="175"/>
      <c r="L301" s="164"/>
      <c r="M301" s="165"/>
      <c r="N301" s="142"/>
      <c r="O301" s="137">
        <f t="shared" si="2"/>
      </c>
      <c r="P301" s="141">
        <f>IF(AND(C301&lt;&gt;"",D28-D301&lt;4382),"ERRORE in caso di Bambini lasciare in bianco il campo Tipo","")</f>
      </c>
    </row>
    <row r="302" spans="1:16" ht="12">
      <c r="A302" s="143"/>
      <c r="B302" s="148"/>
      <c r="C302" s="144"/>
      <c r="D302" s="145"/>
      <c r="E302" s="146"/>
      <c r="F302" s="143"/>
      <c r="G302" s="143"/>
      <c r="H302" s="173">
        <f t="shared" si="3"/>
        <v>0</v>
      </c>
      <c r="I302" s="174"/>
      <c r="J302" s="174"/>
      <c r="K302" s="175"/>
      <c r="L302" s="164"/>
      <c r="M302" s="165"/>
      <c r="N302" s="142"/>
      <c r="O302" s="137">
        <f t="shared" si="2"/>
      </c>
      <c r="P302" s="141">
        <f>IF(AND(C302&lt;&gt;"",D28-D302&lt;4382),"ERRORE in caso di Bambini lasciare in bianco il campo Tipo","")</f>
      </c>
    </row>
    <row r="303" spans="1:16" ht="12">
      <c r="A303" s="143"/>
      <c r="B303" s="148"/>
      <c r="C303" s="144"/>
      <c r="D303" s="145"/>
      <c r="E303" s="146"/>
      <c r="F303" s="143"/>
      <c r="G303" s="143"/>
      <c r="H303" s="173">
        <f t="shared" si="3"/>
        <v>0</v>
      </c>
      <c r="I303" s="174"/>
      <c r="J303" s="174"/>
      <c r="K303" s="175"/>
      <c r="L303" s="164"/>
      <c r="M303" s="165"/>
      <c r="N303" s="142"/>
      <c r="O303" s="137">
        <f t="shared" si="2"/>
      </c>
      <c r="P303" s="141">
        <f>IF(AND(C303&lt;&gt;"",D28-D303&lt;4382),"ERRORE in caso di Bambini lasciare in bianco il campo Tipo","")</f>
      </c>
    </row>
    <row r="304" spans="1:16" ht="12">
      <c r="A304" s="143"/>
      <c r="B304" s="148"/>
      <c r="C304" s="144"/>
      <c r="D304" s="145"/>
      <c r="E304" s="146"/>
      <c r="F304" s="143"/>
      <c r="G304" s="143"/>
      <c r="H304" s="173">
        <f t="shared" si="3"/>
        <v>0</v>
      </c>
      <c r="I304" s="174"/>
      <c r="J304" s="174"/>
      <c r="K304" s="175"/>
      <c r="L304" s="164"/>
      <c r="M304" s="165"/>
      <c r="N304" s="142"/>
      <c r="O304" s="137">
        <f t="shared" si="2"/>
      </c>
      <c r="P304" s="141">
        <f>IF(AND(C304&lt;&gt;"",D28-D304&lt;4382),"ERRORE in caso di Bambini lasciare in bianco il campo Tipo","")</f>
      </c>
    </row>
    <row r="305" spans="1:16" ht="12">
      <c r="A305" s="149"/>
      <c r="B305" s="150"/>
      <c r="C305" s="151"/>
      <c r="D305" s="152"/>
      <c r="E305" s="153"/>
      <c r="F305" s="149"/>
      <c r="G305" s="149"/>
      <c r="H305" s="173">
        <f t="shared" si="3"/>
        <v>0</v>
      </c>
      <c r="I305" s="174"/>
      <c r="J305" s="174"/>
      <c r="K305" s="175"/>
      <c r="L305" s="164"/>
      <c r="M305" s="165"/>
      <c r="N305" s="142"/>
      <c r="O305" s="137">
        <f t="shared" si="2"/>
      </c>
      <c r="P305" s="141">
        <f>IF(AND(C305&lt;&gt;"",D28-D305&lt;4382),"ERRORE in caso di Bambini lasciare in bianco il campo Tipo","")</f>
      </c>
    </row>
    <row r="306" spans="1:16" ht="12.75" thickBot="1">
      <c r="A306" s="154"/>
      <c r="B306" s="155"/>
      <c r="C306" s="156"/>
      <c r="D306" s="157"/>
      <c r="E306" s="158"/>
      <c r="F306" s="154"/>
      <c r="G306" s="154"/>
      <c r="H306" s="173">
        <f t="shared" si="3"/>
        <v>0</v>
      </c>
      <c r="I306" s="174"/>
      <c r="J306" s="174"/>
      <c r="K306" s="175"/>
      <c r="L306" s="166"/>
      <c r="M306" s="167"/>
      <c r="N306" s="142"/>
      <c r="O306" s="137">
        <f t="shared" si="2"/>
      </c>
      <c r="P306" s="141">
        <f>IF(AND(C306&lt;&gt;"",D28-D306&lt;4382),"ERRORE in caso di Bambini lasciare in bianco il campo Tipo","")</f>
      </c>
    </row>
    <row r="307" spans="1:8" ht="15" thickTop="1">
      <c r="A307" s="79"/>
      <c r="B307" s="79"/>
      <c r="C307" s="79"/>
      <c r="D307" s="79"/>
      <c r="E307" s="79"/>
      <c r="F307" s="79"/>
      <c r="G307" s="79"/>
      <c r="H307" s="79"/>
    </row>
    <row r="308" spans="1:8" ht="14.25">
      <c r="A308" s="79"/>
      <c r="B308" s="79"/>
      <c r="C308" s="79"/>
      <c r="D308" s="79"/>
      <c r="E308" s="79"/>
      <c r="F308" s="79"/>
      <c r="G308" s="79"/>
      <c r="H308" s="79"/>
    </row>
    <row r="309" spans="1:8" ht="14.25">
      <c r="A309" s="79"/>
      <c r="B309" s="79"/>
      <c r="C309" s="79"/>
      <c r="D309" s="79"/>
      <c r="E309" s="79"/>
      <c r="F309" s="79"/>
      <c r="G309" s="79"/>
      <c r="H309" s="79"/>
    </row>
    <row r="310" spans="1:8" ht="14.25">
      <c r="A310" s="79"/>
      <c r="B310" s="79"/>
      <c r="C310" s="79"/>
      <c r="D310" s="79"/>
      <c r="E310" s="79"/>
      <c r="F310" s="79"/>
      <c r="G310" s="79"/>
      <c r="H310" s="79"/>
    </row>
    <row r="311" spans="1:8" ht="14.25">
      <c r="A311" s="79"/>
      <c r="B311" s="79"/>
      <c r="C311" s="79"/>
      <c r="D311" s="79"/>
      <c r="E311" s="79"/>
      <c r="F311" s="79"/>
      <c r="G311" s="79"/>
      <c r="H311" s="79"/>
    </row>
  </sheetData>
  <sheetProtection password="C8C1" sheet="1" selectLockedCells="1"/>
  <protectedRanges>
    <protectedRange sqref="H276:K306" name="Intervallo6"/>
    <protectedRange sqref="B263:B266" name="Intervallo2"/>
    <protectedRange sqref="C254 B256:B259 F257:F259" name="Intervallo1"/>
    <protectedRange sqref="A276:G306 I276:N306" name="Intervallo3"/>
    <protectedRange sqref="I276:L306" name="Intervallo5"/>
  </protectedRanges>
  <mergeCells count="64">
    <mergeCell ref="H301:K301"/>
    <mergeCell ref="H302:K302"/>
    <mergeCell ref="H295:K295"/>
    <mergeCell ref="H296:K296"/>
    <mergeCell ref="H297:K297"/>
    <mergeCell ref="H298:K298"/>
    <mergeCell ref="H299:K299"/>
    <mergeCell ref="H300:K300"/>
    <mergeCell ref="H289:K289"/>
    <mergeCell ref="H290:K290"/>
    <mergeCell ref="H291:K291"/>
    <mergeCell ref="H292:K292"/>
    <mergeCell ref="H293:K293"/>
    <mergeCell ref="H294:K294"/>
    <mergeCell ref="A69:D69"/>
    <mergeCell ref="B267:C267"/>
    <mergeCell ref="H276:K276"/>
    <mergeCell ref="H283:K283"/>
    <mergeCell ref="H284:K284"/>
    <mergeCell ref="H285:K285"/>
    <mergeCell ref="H272:I272"/>
    <mergeCell ref="A272:G272"/>
    <mergeCell ref="B256:D256"/>
    <mergeCell ref="A251:G251"/>
    <mergeCell ref="A21:D21"/>
    <mergeCell ref="A29:C29"/>
    <mergeCell ref="A28:C28"/>
    <mergeCell ref="A27:E27"/>
    <mergeCell ref="F30:J30"/>
    <mergeCell ref="A269:B269"/>
    <mergeCell ref="C269:E269"/>
    <mergeCell ref="E267:F267"/>
    <mergeCell ref="B257:D257"/>
    <mergeCell ref="E256:G256"/>
    <mergeCell ref="A252:B252"/>
    <mergeCell ref="F258:G258"/>
    <mergeCell ref="B258:D258"/>
    <mergeCell ref="B259:D259"/>
    <mergeCell ref="A1:C1"/>
    <mergeCell ref="D266:E266"/>
    <mergeCell ref="F265:G265"/>
    <mergeCell ref="F266:G266"/>
    <mergeCell ref="F259:G259"/>
    <mergeCell ref="A254:B254"/>
    <mergeCell ref="F257:G257"/>
    <mergeCell ref="A71:D71"/>
    <mergeCell ref="A261:G261"/>
    <mergeCell ref="A20:D20"/>
    <mergeCell ref="H306:K306"/>
    <mergeCell ref="A273:G273"/>
    <mergeCell ref="H273:H274"/>
    <mergeCell ref="H286:K286"/>
    <mergeCell ref="H287:K287"/>
    <mergeCell ref="H288:K288"/>
    <mergeCell ref="H275:K275"/>
    <mergeCell ref="H303:K303"/>
    <mergeCell ref="H304:K304"/>
    <mergeCell ref="H305:K305"/>
    <mergeCell ref="H277:K277"/>
    <mergeCell ref="H278:K278"/>
    <mergeCell ref="H279:K279"/>
    <mergeCell ref="H280:K280"/>
    <mergeCell ref="H281:K281"/>
    <mergeCell ref="H282:K282"/>
  </mergeCells>
  <dataValidations count="5">
    <dataValidation type="list" allowBlank="1" showInputMessage="1" showErrorMessage="1" sqref="L276:L306">
      <formula1>$K$2:$K$27</formula1>
    </dataValidation>
    <dataValidation type="list" allowBlank="1" showInputMessage="1" showErrorMessage="1" sqref="C254">
      <formula1>$G$2:$G$14</formula1>
    </dataValidation>
    <dataValidation type="list" allowBlank="1" showInputMessage="1" showErrorMessage="1" sqref="B263:B266">
      <formula1>$M$2:$M$27</formula1>
    </dataValidation>
    <dataValidation type="list" allowBlank="1" showInputMessage="1" showErrorMessage="1" sqref="C276:C306">
      <formula1>$A$5:$A$13</formula1>
    </dataValidation>
    <dataValidation type="list" allowBlank="1" showInputMessage="1" showErrorMessage="1" sqref="M276:M306">
      <formula1>$T$60:$T$66</formula1>
    </dataValidation>
  </dataValidations>
  <printOptions/>
  <pageMargins left="0.16" right="0.15" top="0.36" bottom="0.33" header="0.17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roberto vecchione</cp:lastModifiedBy>
  <cp:lastPrinted>2020-02-20T13:31:32Z</cp:lastPrinted>
  <dcterms:created xsi:type="dcterms:W3CDTF">2014-03-21T20:26:54Z</dcterms:created>
  <dcterms:modified xsi:type="dcterms:W3CDTF">2024-02-09T10:41:18Z</dcterms:modified>
  <cp:category/>
  <cp:version/>
  <cp:contentType/>
  <cp:contentStatus/>
</cp:coreProperties>
</file>